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9016" windowHeight="15840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45621"/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212" i="2" l="1"/>
  <c r="H33" i="5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H368" i="2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34" i="7"/>
  <c r="H327" i="2" s="1"/>
  <c r="H324" i="2"/>
  <c r="E6" i="14"/>
  <c r="H125" i="2"/>
  <c r="D21" i="12" l="1"/>
  <c r="D22" i="12" s="1"/>
  <c r="G42" i="5"/>
  <c r="G44" i="5" s="1"/>
  <c r="H178" i="2" s="1"/>
  <c r="D16" i="12"/>
  <c r="D6" i="12"/>
  <c r="D20" i="12" s="1"/>
  <c r="H72" i="2"/>
  <c r="D44" i="5"/>
  <c r="H45" i="5"/>
  <c r="H44" i="5"/>
  <c r="L34" i="7"/>
  <c r="D6" i="14"/>
  <c r="H176" i="2" l="1"/>
  <c r="C44" i="5"/>
  <c r="E8" i="14" s="1"/>
  <c r="D8" i="14" s="1"/>
  <c r="D24" i="12"/>
  <c r="D23" i="12"/>
  <c r="G45" i="5"/>
  <c r="H179" i="2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<sst xmlns="http://schemas.openxmlformats.org/spreadsheetml/2006/main" count="1871" uniqueCount="667">
  <si>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</si>
  <si>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</si>
  <si>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</si>
  <si>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</si>
  <si>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</si>
  <si>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</si>
  <si>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</si>
  <si>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</si>
  <si>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</si>
  <si>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</si>
  <si>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</si>
  <si>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</si>
  <si>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</si>
  <si>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</si>
  <si>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</si>
  <si>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</si>
  <si>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</si>
  <si>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</si>
  <si>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</si>
  <si>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</si>
  <si>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</si>
  <si>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</si>
  <si>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</si>
  <si>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</si>
  <si>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</si>
  <si>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</si>
  <si>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</si>
  <si>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</si>
  <si>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</si>
  <si>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</si>
  <si>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</si>
  <si>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</si>
  <si>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</si>
  <si>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</si>
  <si>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</si>
  <si>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</si>
  <si>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</si>
  <si>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</si>
  <si>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</si>
  <si>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</si>
  <si>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</si>
  <si>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</si>
  <si>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</si>
  <si>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</si>
  <si>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</si>
  <si>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</si>
  <si>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</si>
  <si>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</si>
  <si>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</si>
  <si>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</si>
  <si>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</si>
  <si>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</si>
  <si>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</si>
  <si>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</si>
  <si>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</si>
  <si>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</si>
  <si>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</si>
  <si>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</si>
  <si>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</si>
  <si>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</si>
  <si>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</si>
  <si>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</si>
  <si>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</si>
  <si>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</si>
  <si>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</si>
  <si>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</si>
  <si>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</si>
  <si>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</si>
  <si>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</si>
  <si>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</si>
  <si>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</si>
  <si>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</si>
  <si>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</si>
  <si>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</si>
  <si>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</si>
  <si>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</si>
  <si>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</si>
  <si>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</si>
  <si>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</si>
  <si>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</si>
  <si>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</si>
  <si>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</si>
  <si>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</si>
  <si>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</si>
  <si>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</si>
  <si>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</si>
  <si>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</si>
  <si>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</si>
  <si>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</si>
  <si>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</si>
  <si>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</si>
  <si>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</si>
  <si>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</si>
  <si>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</si>
  <si>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</si>
  <si>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</si>
  <si>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</si>
  <si>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</si>
  <si>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</si>
  <si>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</si>
  <si>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</si>
  <si>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</si>
  <si>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</si>
  <si>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</si>
  <si>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</si>
  <si>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</si>
  <si>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</si>
  <si>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</si>
  <si>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</si>
  <si>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</si>
  <si>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</si>
  <si>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</si>
  <si>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</si>
  <si>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</si>
  <si>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</si>
  <si>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</si>
  <si>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</si>
  <si>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</si>
  <si>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</si>
  <si>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</si>
  <si>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</si>
  <si>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</si>
  <si>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</si>
  <si>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</si>
  <si>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</si>
  <si>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</si>
  <si>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</si>
  <si>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</si>
  <si>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</si>
  <si>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</si>
  <si>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</si>
  <si>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</si>
  <si>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</si>
  <si>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</si>
  <si>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</si>
  <si>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</si>
  <si>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</si>
  <si>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</si>
  <si>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</si>
  <si>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</si>
  <si>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</si>
  <si>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</si>
  <si>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</si>
  <si>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</si>
  <si>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</si>
  <si>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</si>
  <si>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</si>
  <si>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</si>
  <si>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</si>
  <si>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</si>
  <si>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</si>
  <si>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</si>
  <si>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</si>
  <si>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</si>
  <si>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</si>
  <si>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</si>
  <si>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</si>
  <si>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</si>
  <si>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</si>
  <si>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</si>
  <si>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</si>
  <si>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</si>
  <si>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</si>
  <si>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</si>
  <si>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</si>
  <si>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</si>
  <si>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</si>
  <si>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</si>
  <si>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</si>
  <si>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</si>
  <si>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</si>
  <si>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</si>
  <si>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</si>
  <si>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</si>
  <si>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</si>
  <si>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</si>
  <si>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</si>
  <si>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</si>
  <si>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</si>
  <si>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</si>
  <si>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</si>
  <si>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</si>
  <si>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</si>
  <si>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</si>
  <si>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</si>
  <si>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</si>
  <si>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</si>
  <si>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</si>
  <si>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</si>
  <si>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</si>
  <si>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</si>
  <si>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</si>
  <si>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</si>
  <si>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</si>
  <si>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</si>
  <si>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</si>
  <si>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</si>
  <si>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</si>
  <si>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</si>
  <si>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</si>
  <si>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</si>
  <si>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</si>
  <si>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</si>
  <si>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</si>
  <si>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</si>
  <si>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</si>
  <si>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</si>
  <si>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</si>
  <si>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</si>
  <si>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</si>
  <si>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</si>
  <si>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</si>
  <si>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</si>
  <si>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</si>
  <si>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</si>
  <si>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</si>
  <si>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</si>
  <si>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</si>
  <si>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</si>
  <si>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</si>
  <si>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</si>
  <si>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</si>
  <si>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</si>
  <si>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</si>
  <si>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</si>
  <si>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</si>
  <si>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</si>
  <si>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</si>
  <si>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</si>
  <si>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</si>
  <si>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</si>
  <si>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</si>
  <si>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</si>
  <si>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</si>
  <si>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</si>
  <si>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</si>
  <si>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</si>
  <si>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</si>
  <si>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</si>
  <si>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</si>
  <si>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</si>
  <si>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</si>
  <si>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</si>
  <si>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</si>
  <si>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</si>
  <si>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</si>
  <si>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</si>
  <si>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</si>
  <si>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</si>
  <si>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</si>
  <si>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</si>
  <si>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</si>
  <si>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</si>
  <si>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</si>
  <si>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</si>
  <si>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</si>
  <si>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</si>
  <si>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</si>
  <si>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</si>
  <si>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</si>
  <si>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</si>
  <si>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</si>
  <si>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</si>
  <si>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</si>
  <si>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</si>
  <si>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</si>
  <si>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</si>
  <si>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</si>
  <si>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</si>
  <si>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</si>
  <si>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</si>
  <si>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</si>
  <si>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</si>
  <si>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</si>
  <si>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</si>
  <si>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</si>
  <si>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</si>
  <si>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</si>
  <si>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</si>
  <si>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</si>
  <si>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</si>
  <si>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</si>
  <si>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</si>
  <si>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</si>
  <si>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</si>
  <si>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</si>
  <si>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</si>
  <si>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</si>
  <si>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</si>
  <si>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</si>
  <si>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</si>
  <si>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</si>
  <si>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</si>
  <si>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</si>
  <si>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</si>
  <si>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</si>
  <si>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</si>
  <si>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</si>
  <si>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</si>
  <si>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</si>
  <si>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</si>
  <si>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</si>
  <si>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</si>
  <si>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</si>
  <si>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</si>
  <si>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</si>
  <si>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</si>
  <si>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</si>
  <si>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</si>
  <si>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</si>
  <si>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</si>
  <si>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</si>
  <si>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</si>
  <si>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</si>
  <si>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</si>
  <si>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</si>
  <si>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</si>
  <si>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</si>
  <si>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</si>
  <si>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</si>
  <si>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</si>
  <si>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</si>
  <si>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</si>
  <si>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</si>
  <si>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</si>
  <si>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</si>
  <si>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</si>
  <si>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</si>
  <si>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</si>
  <si>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</si>
  <si>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</si>
  <si>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</si>
  <si>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</si>
  <si>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</si>
  <si>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</si>
  <si>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</si>
  <si>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</si>
  <si>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</si>
  <si>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</si>
  <si>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</si>
  <si>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</si>
  <si>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</si>
  <si>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</si>
  <si>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</si>
  <si>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</si>
  <si>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</si>
  <si>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</si>
  <si>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</si>
  <si>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</si>
  <si>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</si>
  <si>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</si>
  <si>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</si>
  <si>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</si>
  <si>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</si>
  <si>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</si>
  <si>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</si>
  <si>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</si>
  <si>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</si>
  <si>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</si>
  <si>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</si>
  <si>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</si>
  <si>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</si>
  <si>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</si>
  <si>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</si>
  <si>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</si>
  <si>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</si>
  <si>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</si>
  <si>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</si>
  <si>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</si>
  <si>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</si>
  <si>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</si>
  <si>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</si>
  <si>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</si>
  <si>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</si>
  <si>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</si>
  <si>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</si>
  <si>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</si>
  <si>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</si>
  <si>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</si>
  <si>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</si>
  <si>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</si>
  <si>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</si>
  <si>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</si>
  <si>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</si>
  <si>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</si>
  <si>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</si>
  <si>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</si>
  <si>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</si>
  <si>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</si>
  <si>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</si>
  <si>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</si>
  <si>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</si>
  <si>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</si>
  <si>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</si>
  <si>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</si>
  <si>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</si>
  <si>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</si>
  <si>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</si>
  <si>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</si>
  <si>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</si>
  <si>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</si>
  <si>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</si>
  <si>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</si>
  <si>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</si>
  <si>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</si>
  <si>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</si>
  <si>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</si>
  <si>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</si>
  <si>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</si>
  <si>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</si>
  <si>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</si>
  <si>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</si>
  <si>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</si>
  <si>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</si>
  <si>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</si>
  <si>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</si>
  <si>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</si>
  <si>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</si>
  <si>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</si>
  <si>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</si>
  <si>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</si>
  <si>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</si>
  <si>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</si>
  <si>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</si>
  <si>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</si>
  <si>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</si>
  <si>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</si>
  <si>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</si>
  <si>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</si>
  <si>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</si>
  <si>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</si>
  <si>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</si>
  <si>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</si>
  <si>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</si>
  <si>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</si>
  <si>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</si>
  <si>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</si>
  <si>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</si>
  <si>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</si>
  <si>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</si>
  <si>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</si>
  <si>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</si>
  <si>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</si>
  <si>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</si>
  <si>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</si>
  <si>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</si>
  <si>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</si>
  <si>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</si>
  <si>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</si>
  <si>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</si>
  <si>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</si>
  <si>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</si>
  <si>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</si>
  <si>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</si>
  <si>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</si>
  <si>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</si>
  <si>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</si>
  <si>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</si>
  <si>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</si>
  <si>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</si>
  <si>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</si>
  <si>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</si>
  <si>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</si>
  <si>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</si>
  <si>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</si>
  <si>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</si>
  <si>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</si>
  <si>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</si>
  <si>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</si>
  <si>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</si>
  <si>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</si>
  <si>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</si>
  <si>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</si>
  <si>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</si>
  <si>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</si>
  <si>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</si>
  <si>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</si>
  <si>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</si>
  <si>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</si>
  <si>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</si>
  <si>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</si>
  <si>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</si>
  <si>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</si>
  <si>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</si>
  <si>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</si>
  <si>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</si>
  <si>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</si>
  <si>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</si>
  <si>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</si>
  <si>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</si>
  <si>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</si>
  <si>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</si>
  <si>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</si>
  <si>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</si>
  <si>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</si>
  <si>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</si>
  <si>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</si>
  <si>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</si>
  <si>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</si>
  <si>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</si>
  <si>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</si>
  <si>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</si>
  <si>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</si>
  <si>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</si>
  <si>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</si>
  <si>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</si>
  <si>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</si>
  <si>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</si>
  <si>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</si>
  <si>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</si>
  <si>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</si>
  <si>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</si>
  <si>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</si>
  <si>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</si>
  <si>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</si>
  <si>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</si>
  <si>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</si>
  <si>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</si>
  <si>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</si>
  <si>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</si>
  <si>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</si>
  <si>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</si>
  <si>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</si>
  <si>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</si>
  <si>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</si>
  <si>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</si>
  <si>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</si>
  <si>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</si>
  <si>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</si>
  <si>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</si>
  <si>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</si>
  <si>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</si>
  <si>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</si>
  <si>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</si>
  <si>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</si>
  <si>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</si>
  <si>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</si>
  <si>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</si>
  <si>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</si>
  <si>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</si>
  <si>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</si>
  <si>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</si>
  <si>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</si>
  <si>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</si>
  <si>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</si>
  <si>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</si>
  <si>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</si>
  <si>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</si>
  <si>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</si>
  <si>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</si>
  <si>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</si>
  <si>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</si>
  <si>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</si>
  <si>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</si>
  <si>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</si>
  <si>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</si>
  <si>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</si>
  <si>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</si>
  <si>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</si>
  <si>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</si>
  <si>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</si>
  <si>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</si>
  <si>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</si>
  <si>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</si>
  <si>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</si>
  <si>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</si>
  <si>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</si>
  <si>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</si>
  <si>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</si>
  <si>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</si>
  <si>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</si>
  <si>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</si>
  <si>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</si>
  <si>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</si>
  <si>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</si>
  <si>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</si>
  <si>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</si>
  <si>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</si>
  <si>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</si>
  <si>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</si>
  <si>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</si>
  <si>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</si>
  <si>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</si>
  <si>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</si>
  <si>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</si>
  <si>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</si>
  <si>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</si>
  <si>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</si>
  <si>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</si>
  <si>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</si>
  <si>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</si>
  <si>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</si>
  <si>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</si>
  <si>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</si>
  <si>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</si>
  <si>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</si>
  <si>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</si>
  <si>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</si>
  <si>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</si>
  <si>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</si>
  <si>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</si>
  <si>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</si>
  <si>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</si>
  <si>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</si>
  <si>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</si>
  <si>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</si>
  <si>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</si>
  <si>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</si>
  <si>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</si>
  <si>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</si>
  <si>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</si>
  <si>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</si>
  <si>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</si>
  <si>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</si>
  <si>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</si>
  <si>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</si>
  <si>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</si>
  <si>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</si>
  <si>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</si>
  <si>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</si>
  <si>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</si>
  <si>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</si>
  <si>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</si>
  <si>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</si>
  <si>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</si>
  <si>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</si>
  <si>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</si>
  <si>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</si>
  <si>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</si>
  <si>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</si>
  <si>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</si>
  <si>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</si>
  <si>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</si>
  <si>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</si>
  <si>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</si>
  <si>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</si>
  <si>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</si>
  <si>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</si>
  <si>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</si>
  <si>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</si>
  <si>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</si>
  <si>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</si>
  <si>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</si>
  <si>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</si>
  <si>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</si>
  <si>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</si>
  <si>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</si>
  <si>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</si>
  <si>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</si>
  <si>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</si>
  <si>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</si>
  <si>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</si>
  <si>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</si>
  <si>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</si>
  <si>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</si>
  <si>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</si>
  <si>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</si>
  <si>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</si>
  <si>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</si>
  <si>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</si>
  <si>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37</t>
  </si>
  <si>
    <t>032/60-47-10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</si>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</sst>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14" fontId="33" fillId="4" borderId="29" xfId="3" applyNumberFormat="1" applyFont="1" applyFill="1" applyBorder="1" applyAlignment="1" applyProtection="1">
      <alignment horizontal="center"/>
      <protection locked="0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</cellXfs>
  <cellStyles count="13">
    <cellStyle name="Currency 2" xfId="1"/>
    <cellStyle name="Euro" xfId="2"/>
    <cellStyle name="Normal 16" xfId="4"/>
    <cellStyle name="Normal 2" xfId="5"/>
    <cellStyle name="Normal_El. 7.3" xfId="12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Нормален" xfId="0" builtinId="0"/>
    <cellStyle name="Процент" xfId="11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>
  <singleXmlCell id="10" r="B16" connectionId="0">
    <xmlCellPr id="1" uniqueName="eik">
      <xmlPr mapId="3" xpath="/ReportingInfo/eik" xmlDataType="string"/>
    </xmlCellPr>
  </singleXmlCell>
  <singleXmlCell id="11" r="B15" connectionId="0">
    <xmlCellPr id="1" uniqueName="persontype">
      <xmlPr mapId="3" xpath="/ReportingInfo/persontype" xmlDataType="string"/>
    </xmlCellPr>
  </singleXmlCell>
  <singleXmlCell id="12" r="B14" connectionId="0">
    <xmlCellPr id="1" uniqueName="personName">
      <xmlPr mapId="3" xpath="/ReportingInfo/personName" xmlDataType="string"/>
    </xmlCellPr>
  </singleXmlCell>
  <singleXmlCell id="13" r="B11" connectionId="0">
    <xmlCellPr id="1" uniqueName="createDate">
      <xmlPr mapId="3" xpath="/ReportingInfo/createDate" xmlDataType="date"/>
    </xmlCellPr>
  </singleXmlCell>
  <singleXmlCell id="14" r="B10" connectionId="0">
    <xmlCellPr id="1" uniqueName="toDate">
      <xmlPr mapId="3" xpath="/ReportingInfo/toDate" xmlDataType="date"/>
    </xmlCellPr>
  </singleXmlCell>
  <singleXmlCell id="15" r="B9" connectionId="0">
    <xmlCellPr id="1" uniqueName="fromDate">
      <xmlPr mapId="3" xpath="/ReportingInfo/fromDate" xmlDataType="date"/>
    </xmlCellPr>
  </singleXmlCell>
  <singleXmlCell id="16" r="B28" connectionId="0">
    <xmlCellPr id="1" uniqueName="version">
      <xmlPr mapId="3" xpath="/ReportingInfo/@version" xmlDataType="string"/>
    </xmlCellPr>
  </singleXmlCell>
  <singleXmlCell id="17" r="B17" connectionId="0">
    <xmlCellPr id="1" uniqueName="represents">
      <xmlPr mapId="3" xpath="/ReportingInfo/represents" xmlDataType="string"/>
    </xmlCellPr>
  </singleXmlCell>
  <singleXmlCell id="18" r="B18" connectionId="0">
    <xmlCellPr id="1" uniqueName="representsType">
      <xmlPr mapId="3" xpath="/ReportingInfo/representsType" xmlDataType="string"/>
    </xmlCellPr>
  </singleXmlCell>
  <singleXmlCell id="19" r="B19" connectionId="0">
    <xmlCellPr id="1" uniqueName="addressMain">
      <xmlPr mapId="3" xpath="/ReportingInfo/addressMain" xmlDataType="string"/>
    </xmlCellPr>
  </singleXmlCell>
  <singleXmlCell id="20" r="B20" connectionId="0">
    <xmlCellPr id="1" uniqueName="addressCorrespondence">
      <xmlPr mapId="3" xpath="/ReportingInfo/addressCorrespondence" xmlDataType="string"/>
    </xmlCellPr>
  </singleXmlCell>
  <singleXmlCell id="21" r="B21" connectionId="0">
    <xmlCellPr id="1" uniqueName="telephone">
      <xmlPr mapId="3" xpath="/ReportingInfo/telephone" xmlDataType="string"/>
    </xmlCellPr>
  </singleXmlCell>
  <singleXmlCell id="22" r="B22" connectionId="0">
    <xmlCellPr id="1" uniqueName="fax">
      <xmlPr mapId="3" xpath="/ReportingInfo/fax" xmlDataType="string"/>
    </xmlCellPr>
  </singleXmlCell>
  <singleXmlCell id="23" r="B23" connectionId="0">
    <xmlCellPr id="1" uniqueName="email">
      <xmlPr mapId="3" xpath="/ReportingInfo/email" xmlDataType="string"/>
    </xmlCellPr>
  </singleXmlCell>
  <singleXmlCell id="24" r="B24" connectionId="0">
    <xmlCellPr id="1" uniqueName="website">
      <xmlPr mapId="3" xpath="/ReportingInfo/website" xmlDataType="string"/>
    </xmlCellPr>
  </singleXmlCell>
  <singleXmlCell id="25" r="B25" connectionId="0">
    <xmlCellPr id="1" uniqueName="media">
      <xmlPr mapId="3" xpath="/ReportingInfo/media" xmlDataType="string"/>
    </xmlCellPr>
  </singleXmlCell>
  <singleXmlCell id="26" r="B26" connectionId="0">
    <xmlCellPr id="1" uniqueName="creator">
      <xmlPr mapId="3" xpath="/ReportingInfo/creator" xmlDataType="string"/>
    </xmlCellPr>
  </singleXmlCell>
  <singleXmlCell id="27" r="B27" connectionId="0">
    <xmlCellPr id="1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28" r="C12" connectionId="0">
    <xmlCellPr id="1" uniqueName="lands">
      <xmlPr mapId="3" xpath="/ReportingInfo/balance/current/assets/nonCurrentAssets/propertiesEquipment/lands" xmlDataType="integer"/>
    </xmlCellPr>
  </singleXmlCell>
  <singleXmlCell id="29" r="C13" connectionId="0">
    <xmlCellPr id="1" uniqueName="buildings">
      <xmlPr mapId="3" xpath="/ReportingInfo/balance/current/assets/nonCurrentAssets/propertiesEquipment/buildings" xmlDataType="integer"/>
    </xmlCellPr>
  </singleXmlCell>
  <singleXmlCell id="30" r="C14" connectionId="0">
    <xmlCellPr id="1" uniqueName="machines">
      <xmlPr mapId="3" xpath="/ReportingInfo/balance/current/assets/nonCurrentAssets/propertiesEquipment/machines" xmlDataType="integer"/>
    </xmlCellPr>
  </singleXmlCell>
  <singleXmlCell id="31" r="C15" connectionId="0">
    <xmlCellPr id="1" uniqueName="facilities">
      <xmlPr mapId="3" xpath="/ReportingInfo/balance/current/assets/nonCurrentAssets/propertiesEquipment/facilities" xmlDataType="integer"/>
    </xmlCellPr>
  </singleXmlCell>
  <singleXmlCell id="32" r="C16" connectionId="0">
    <xmlCellPr id="1" uniqueName="vehicles">
      <xmlPr mapId="3" xpath="/ReportingInfo/balance/current/assets/nonCurrentAssets/propertiesEquipment/vehicles" xmlDataType="integer"/>
    </xmlCellPr>
  </singleXmlCell>
  <singleXmlCell id="33" r="C17" connectionId="0">
    <xmlCellPr id="1" uniqueName="businessInventory">
      <xmlPr mapId="3" xpath="/ReportingInfo/balance/current/assets/nonCurrentAssets/propertiesEquipment/businessInventory" xmlDataType="integer"/>
    </xmlCellPr>
  </singleXmlCell>
  <singleXmlCell id="34" r="C18" connectionId="0">
    <xmlCellPr id="1" uniqueName="acqLiqTangibleAssets">
      <xmlPr mapId="3" xpath="/ReportingInfo/balance/current/assets/nonCurrentAssets/propertiesEquipment/acqLiqTangibleAssets" xmlDataType="integer"/>
    </xmlCellPr>
  </singleXmlCell>
  <singleXmlCell id="35" r="C19" connectionId="0">
    <xmlCellPr id="1" uniqueName="others">
      <xmlPr mapId="3" xpath="/ReportingInfo/balance/current/assets/nonCurrentAssets/propertiesEquipment/others" xmlDataType="integer"/>
    </xmlCellPr>
  </singleXmlCell>
  <singleXmlCell id="36" r="C21" connectionId="0">
    <xmlCellPr id="1" uniqueName="investProperties">
      <xmlPr mapId="3" xpath="/ReportingInfo/balance/current/assets/nonCurrentAssets/investProperties" xmlDataType="integer"/>
    </xmlCellPr>
  </singleXmlCell>
  <singleXmlCell id="37" r="C22" connectionId="0">
    <xmlCellPr id="1" uniqueName="biologicalAssets">
      <xmlPr mapId="3" xpath="/ReportingInfo/balance/current/assets/nonCurrentAssets/biologicalAssets" xmlDataType="integer"/>
    </xmlCellPr>
  </singleXmlCell>
  <singleXmlCell id="38" r="C24" connectionId="0">
    <xmlCellPr id="1" uniqueName="propertyRights">
      <xmlPr mapId="3" xpath="/ReportingInfo/balance/current/assets/nonCurrentAssets/intangibleAssets/propertyRights" xmlDataType="integer"/>
    </xmlCellPr>
  </singleXmlCell>
  <singleXmlCell id="39" r="C25" connectionId="0">
    <xmlCellPr id="1" uniqueName="softwareProducts">
      <xmlPr mapId="3" xpath="/ReportingInfo/balance/current/assets/nonCurrentAssets/intangibleAssets/softwareProducts" xmlDataType="integer"/>
    </xmlCellPr>
  </singleXmlCell>
  <singleXmlCell id="40" r="C26" connectionId="0">
    <xmlCellPr id="1" uniqueName="developmentProducts">
      <xmlPr mapId="3" xpath="/ReportingInfo/balance/current/assets/nonCurrentAssets/intangibleAssets/developmentProducts" xmlDataType="integer"/>
    </xmlCellPr>
  </singleXmlCell>
  <singleXmlCell id="41" r="C27" connectionId="0">
    <xmlCellPr id="1" uniqueName="others">
      <xmlPr mapId="3" xpath="/ReportingInfo/balance/current/assets/nonCurrentAssets/intangibleAssets/others" xmlDataType="integer"/>
    </xmlCellPr>
  </singleXmlCell>
  <singleXmlCell id="42" r="C31" connectionId="0">
    <xmlCellPr id="1" uniqueName="positive">
      <xmlPr mapId="3" xpath="/ReportingInfo/balance/current/assets/nonCurrentAssets/commercialReputation/positive" xmlDataType="integer"/>
    </xmlCellPr>
  </singleXmlCell>
  <singleXmlCell id="43" r="C32" connectionId="0">
    <xmlCellPr id="1" uniqueName="negative">
      <xmlPr mapId="3" xpath="/ReportingInfo/balance/current/assets/nonCurrentAssets/commercialReputation/negative" xmlDataType="integer"/>
    </xmlCellPr>
  </singleXmlCell>
  <singleXmlCell id="44" r="C36" connectionId="0">
    <xmlCellPr id="1" uniqueName="subsidiaries">
      <xmlPr mapId="3" xpath="/ReportingInfo/balance/current/assets/nonCurrentAssets/finAssets/investIn/subsidiaries" xmlDataType="integer"/>
    </xmlCellPr>
  </singleXmlCell>
  <singleXmlCell id="45" r="C37" connectionId="0">
    <xmlCellPr id="1" uniqueName="jointVentures">
      <xmlPr mapId="3" xpath="/ReportingInfo/balance/current/assets/nonCurrentAssets/finAssets/investIn/jointVentures" xmlDataType="integer"/>
    </xmlCellPr>
  </singleXmlCell>
  <singleXmlCell id="46" r="C38" connectionId="0">
    <xmlCellPr id="1" uniqueName="associatedEnterprises">
      <xmlPr mapId="3" xpath="/ReportingInfo/balance/current/assets/nonCurrentAssets/finAssets/investIn/associatedEnterprises" xmlDataType="integer"/>
    </xmlCellPr>
  </singleXmlCell>
  <singleXmlCell id="47" r="C39" connectionId="0">
    <xmlCellPr id="1" uniqueName="otherBusinesses">
      <xmlPr mapId="3" xpath="/ReportingInfo/balance/current/assets/nonCurrentAssets/finAssets/investIn/otherBusinesses" xmlDataType="integer"/>
    </xmlCellPr>
  </singleXmlCell>
  <singleXmlCell id="48" r="C41" connectionId="0">
    <xmlCellPr id="1" uniqueName="governmentSecurities">
      <xmlPr mapId="3" xpath="/ReportingInfo/balance/current/assets/nonCurrentAssets/finAssets/heldToMaturity/governmentSecurities" xmlDataType="integer"/>
    </xmlCellPr>
  </singleXmlCell>
  <singleXmlCell id="49" r="C42" connectionId="0">
    <xmlCellPr id="1" uniqueName="bonds">
      <xmlPr mapId="3" xpath="/ReportingInfo/balance/current/assets/nonCurrentAssets/finAssets/heldToMaturity/bonds" xmlDataType="integer"/>
    </xmlCellPr>
  </singleXmlCell>
  <singleXmlCell id="50" r="C43" connectionId="0">
    <xmlCellPr id="1" uniqueName="municipalBonds">
      <xmlPr mapId="3" xpath="/ReportingInfo/balance/current/assets/nonCurrentAssets/finAssets/heldToMaturity/municipalBonds" xmlDataType="integer"/>
    </xmlCellPr>
  </singleXmlCell>
  <singleXmlCell id="51" r="C44" connectionId="0">
    <xmlCellPr id="1" uniqueName="others">
      <xmlPr mapId="3" xpath="/ReportingInfo/balance/current/assets/nonCurrentAssets/finAssets/heldToMaturity/others" xmlDataType="integer"/>
    </xmlCellPr>
  </singleXmlCell>
  <singleXmlCell id="52" r="C45" connectionId="0">
    <xmlCellPr id="1" uniqueName="others">
      <xmlPr mapId="3" xpath="/ReportingInfo/balance/current/assets/nonCurrentAssets/finAssets/others" xmlDataType="integer"/>
    </xmlCellPr>
  </singleXmlCell>
  <singleXmlCell id="53" r="C48" connectionId="0">
    <xmlCellPr id="1" uniqueName="affiliatedCompanies">
      <xmlPr mapId="3" xpath="/ReportingInfo/balance/current/assets/nonCurrentAssets/tradeReceivables/affiliatedCompanies" xmlDataType="integer"/>
    </xmlCellPr>
  </singleXmlCell>
  <singleXmlCell id="54" r="C49" connectionId="0">
    <xmlCellPr id="1" uniqueName="tradeLoans">
      <xmlPr mapId="3" xpath="/ReportingInfo/balance/current/assets/nonCurrentAssets/tradeReceivables/tradeLoans" xmlDataType="integer"/>
    </xmlCellPr>
  </singleXmlCell>
  <singleXmlCell id="55" r="C50" connectionId="0">
    <xmlCellPr id="1" uniqueName="financeLease">
      <xmlPr mapId="3" xpath="/ReportingInfo/balance/current/assets/nonCurrentAssets/tradeReceivables/financeLease" xmlDataType="integer"/>
    </xmlCellPr>
  </singleXmlCell>
  <singleXmlCell id="56" r="C51" connectionId="0">
    <xmlCellPr id="1" uniqueName="others">
      <xmlPr mapId="3" xpath="/ReportingInfo/balance/current/assets/nonCurrentAssets/tradeReceivables/others" xmlDataType="integer"/>
    </xmlCellPr>
  </singleXmlCell>
  <singleXmlCell id="57" r="C54" connectionId="0">
    <xmlCellPr id="1" uniqueName="futureExpenses">
      <xmlPr mapId="3" xpath="/ReportingInfo/balance/current/assets/nonCurrentAssets/futureExpenses" xmlDataType="integer"/>
    </xmlCellPr>
  </singleXmlCell>
  <singleXmlCell id="58" r="C55" connectionId="0">
    <xmlCellPr id="1" uniqueName="deferredTaxAssets">
      <xmlPr mapId="3" xpath="/ReportingInfo/balance/current/assets/nonCurrentAssets/deferredTaxAssets" xmlDataType="integer"/>
    </xmlCellPr>
  </singleXmlCell>
  <singleXmlCell id="59" r="C59" connectionId="0">
    <xmlCellPr id="1" uniqueName="materials">
      <xmlPr mapId="3" xpath="/ReportingInfo/balance/current/assets/currentAssets/inventories/materials" xmlDataType="integer"/>
    </xmlCellPr>
  </singleXmlCell>
  <singleXmlCell id="61" r="C62" connectionId="0">
    <xmlCellPr id="1" uniqueName="workInProgress">
      <xmlPr mapId="3" xpath="/ReportingInfo/balance/current/assets/currentAssets/inventories/workInProgress" xmlDataType="integer"/>
    </xmlCellPr>
  </singleXmlCell>
  <singleXmlCell id="62" r="C63" connectionId="0">
    <xmlCellPr id="1" uniqueName="biologicalAssets">
      <xmlPr mapId="3" xpath="/ReportingInfo/balance/current/assets/currentAssets/inventories/biologicalAssets" xmlDataType="integer"/>
    </xmlCellPr>
  </singleXmlCell>
  <singleXmlCell id="63" r="C64" connectionId="0">
    <xmlCellPr id="1" uniqueName="others">
      <xmlPr mapId="3" xpath="/ReportingInfo/balance/current/assets/currentAssets/inventories/others" xmlDataType="integer"/>
    </xmlCellPr>
  </singleXmlCell>
  <singleXmlCell id="64" r="C68" connectionId="0">
    <xmlCellPr id="1" uniqueName="receivablesAffiliatedCompanies">
      <xmlPr mapId="3" xpath="/ReportingInfo/balance/current/assets/currentAssets/tradeReceivables/receivablesAffiliatedCompanies" xmlDataType="integer"/>
    </xmlCellPr>
  </singleXmlCell>
  <singleXmlCell id="65" r="C69" connectionId="0">
    <xmlCellPr id="1" uniqueName="receivablesCustomersSuppliers">
      <xmlPr mapId="3" xpath="/ReportingInfo/balance/current/assets/currentAssets/tradeReceivables/receivablesCustomersSuppliers" xmlDataType="integer"/>
    </xmlCellPr>
  </singleXmlCell>
  <singleXmlCell id="66" r="C70" connectionId="0">
    <xmlCellPr id="1" uniqueName="advancesGranted">
      <xmlPr mapId="3" xpath="/ReportingInfo/balance/current/assets/currentAssets/tradeReceivables/advancesGranted" xmlDataType="integer"/>
    </xmlCellPr>
  </singleXmlCell>
  <singleXmlCell id="67" r="C71" connectionId="0">
    <xmlCellPr id="1" uniqueName="receivablesGrantedCommercialLoans">
      <xmlPr mapId="3" xpath="/ReportingInfo/balance/current/assets/currentAssets/tradeReceivables/receivablesGrantedCommercialLoans" xmlDataType="integer"/>
    </xmlCellPr>
  </singleXmlCell>
  <singleXmlCell id="68" r="C72" connectionId="0">
    <xmlCellPr id="1" uniqueName="litigationClaims">
      <xmlPr mapId="3" xpath="/ReportingInfo/balance/current/assets/currentAssets/tradeReceivables/litigationClaims" xmlDataType="integer"/>
    </xmlCellPr>
  </singleXmlCell>
  <singleXmlCell id="69" r="C73" connectionId="0">
    <xmlCellPr id="1" uniqueName="taxRecovery">
      <xmlPr mapId="3" xpath="/ReportingInfo/balance/current/assets/currentAssets/tradeReceivables/taxRecovery" xmlDataType="integer"/>
    </xmlCellPr>
  </singleXmlCell>
  <singleXmlCell id="70" r="C74" connectionId="0">
    <xmlCellPr id="1" uniqueName="receivablesPersonnel">
      <xmlPr mapId="3" xpath="/ReportingInfo/balance/current/assets/currentAssets/tradeReceivables/receivablesPersonnel" xmlDataType="integer"/>
    </xmlCellPr>
  </singleXmlCell>
  <singleXmlCell id="71" r="C75" connectionId="0">
    <xmlCellPr id="1" uniqueName="others">
      <xmlPr mapId="3" xpath="/ReportingInfo/balance/current/assets/currentAssets/tradeReceivables/others" xmlDataType="integer"/>
    </xmlCellPr>
  </singleXmlCell>
  <singleXmlCell id="72" r="C80" connectionId="0">
    <xmlCellPr id="1" uniqueName="debtSecurities">
      <xmlPr mapId="3" xpath="/ReportingInfo/balance/current/assets/currentAssets/finAssets/finAssetsKeptForTrading/debtSecurities" xmlDataType="integer"/>
    </xmlCellPr>
  </singleXmlCell>
  <singleXmlCell id="73" r="C81" connectionId="0">
    <xmlCellPr id="1" uniqueName="derivatives">
      <xmlPr mapId="3" xpath="/ReportingInfo/balance/current/assets/currentAssets/finAssets/finAssetsKeptForTrading/derivatives" xmlDataType="integer"/>
    </xmlCellPr>
  </singleXmlCell>
  <singleXmlCell id="74" r="C82" connectionId="0">
    <xmlCellPr id="1" uniqueName="others">
      <xmlPr mapId="3" xpath="/ReportingInfo/balance/current/assets/currentAssets/finAssets/finAssetsKeptForTrading/others" xmlDataType="integer"/>
    </xmlCellPr>
  </singleXmlCell>
  <singleXmlCell id="75" r="C83" connectionId="0">
    <xmlCellPr id="1" uniqueName="finAssetsForSale">
      <xmlPr mapId="3" xpath="/ReportingInfo/balance/current/assets/currentAssets/finAssets/finAssetsForSale" xmlDataType="integer"/>
    </xmlCellPr>
  </singleXmlCell>
  <singleXmlCell id="76" r="C84" connectionId="0">
    <xmlCellPr id="1" uniqueName="others">
      <xmlPr mapId="3" xpath="/ReportingInfo/balance/current/assets/currentAssets/finAssets/others" xmlDataType="integer"/>
    </xmlCellPr>
  </singleXmlCell>
  <singleXmlCell id="77" r="C88" connectionId="0">
    <xmlCellPr id="1" uniqueName="finAssetsCash">
      <xmlPr mapId="3" xpath="/ReportingInfo/balance/current/assets/currentAssets/cashAndCashEquivalents/finAssetsCash" xmlDataType="integer"/>
    </xmlCellPr>
  </singleXmlCell>
  <singleXmlCell id="78" r="C89" connectionId="0">
    <xmlCellPr id="1" uniqueName="finAssetsTimeDeposits">
      <xmlPr mapId="3" xpath="/ReportingInfo/balance/current/assets/currentAssets/cashAndCashEquivalents/finAssetsTimeDeposits" xmlDataType="integer"/>
    </xmlCellPr>
  </singleXmlCell>
  <singleXmlCell id="79" r="C90" connectionId="0">
    <xmlCellPr id="1" uniqueName="blockedFunds">
      <xmlPr mapId="3" xpath="/ReportingInfo/balance/current/assets/currentAssets/cashAndCashEquivalents/blockedFunds" xmlDataType="integer"/>
    </xmlCellPr>
  </singleXmlCell>
  <singleXmlCell id="80" r="C91" connectionId="0">
    <xmlCellPr id="1" uniqueName="moneyEquivalents">
      <xmlPr mapId="3" xpath="/ReportingInfo/balance/current/assets/currentAssets/cashAndCashEquivalents/moneyEquivalents" xmlDataType="integer"/>
    </xmlCellPr>
  </singleXmlCell>
  <singleXmlCell id="81" r="C93" connectionId="0">
    <xmlCellPr id="1" uniqueName="futureExpenses">
      <xmlPr mapId="3" xpath="/ReportingInfo/balance/current/assets/currentAssets/futureExpenses" xmlDataType="integer"/>
    </xmlCellPr>
  </singleXmlCell>
  <singleXmlCell id="82" r="G12" connectionId="0">
    <xmlCellPr id="1" uniqueName="registeredContributedCapital">
      <xmlPr mapId="3" xpath="/ReportingInfo/balance/current/passives/equity/capitalStock/registeredContributedCapital" xmlDataType="integer"/>
    </xmlCellPr>
  </singleXmlCell>
  <singleXmlCell id="83" r="G13" connectionId="0">
    <xmlCellPr id="1" uniqueName="ordinaryShares">
      <xmlPr mapId="3" xpath="/ReportingInfo/balance/current/passives/equity/capitalStock/ordinaryShares" xmlDataType="integer"/>
    </xmlCellPr>
  </singleXmlCell>
  <singleXmlCell id="84" r="G14" connectionId="0">
    <xmlCellPr id="1" uniqueName="preferredShares">
      <xmlPr mapId="3" xpath="/ReportingInfo/balance/current/passives/equity/capitalStock/preferredShares" xmlDataType="integer"/>
    </xmlCellPr>
  </singleXmlCell>
  <singleXmlCell id="85" r="G15" connectionId="0">
    <xmlCellPr id="1" uniqueName="treasuryOrdinarySharesRepurchased">
      <xmlPr mapId="3" xpath="/ReportingInfo/balance/current/passives/equity/capitalStock/treasuryOrdinarySharesRepurchased" xmlDataType="integer"/>
    </xmlCellPr>
  </singleXmlCell>
  <singleXmlCell id="86" r="G16" connectionId="0">
    <xmlCellPr id="1" uniqueName="ownPreferredSharesRepurchased">
      <xmlPr mapId="3" xpath="/ReportingInfo/balance/current/passives/equity/capitalStock/ownPreferredSharesRepurchased" xmlDataType="integer"/>
    </xmlCellPr>
  </singleXmlCell>
  <singleXmlCell id="87" r="G17" connectionId="0">
    <xmlCellPr id="1" uniqueName="unpaidCapital">
      <xmlPr mapId="3" xpath="/ReportingInfo/balance/current/passives/equity/capitalStock/unpaidCapital" xmlDataType="integer"/>
    </xmlCellPr>
  </singleXmlCell>
  <singleXmlCell id="88" r="G20" connectionId="0">
    <xmlCellPr id="1" uniqueName="premReserves">
      <xmlPr mapId="3" xpath="/ReportingInfo/balance/current/passives/equity/reserves/premReserves" xmlDataType="integer"/>
    </xmlCellPr>
  </singleXmlCell>
  <singleXmlCell id="89" r="G21" connectionId="0">
    <xmlCellPr id="1" uniqueName="subsequentValuationAssetsReserve">
      <xmlPr mapId="3" xpath="/ReportingInfo/balance/current/passives/equity/reserves/subsequentValuationAssetsReserve" xmlDataType="integer"/>
    </xmlCellPr>
  </singleXmlCell>
  <singleXmlCell id="90" r="G23" connectionId="0">
    <xmlCellPr id="1" uniqueName="generalReserves">
      <xmlPr mapId="3" xpath="/ReportingInfo/balance/current/passives/equity/reserves/targetReserve/generalReserves" xmlDataType="integer"/>
    </xmlCellPr>
  </singleXmlCell>
  <singleXmlCell id="91" r="G24" connectionId="0">
    <xmlCellPr id="1" uniqueName="specializedReserves">
      <xmlPr mapId="3" xpath="/ReportingInfo/balance/current/passives/equity/reserves/targetReserve/specializedReserves" xmlDataType="integer"/>
    </xmlCellPr>
  </singleXmlCell>
  <singleXmlCell id="92" r="G25" connectionId="0">
    <xmlCellPr id="1" uniqueName="otherReserves">
      <xmlPr mapId="3" xpath="/ReportingInfo/balance/current/passives/equity/reserves/targetReserve/otherReserves" xmlDataType="integer"/>
    </xmlCellPr>
  </singleXmlCell>
  <singleXmlCell id="93" r="G29" connectionId="0">
    <xmlCellPr id="1" uniqueName="retainedEarnings">
      <xmlPr mapId="3" xpath="/ReportingInfo/balance/current/passives/equity/finResult/accumulatedProfit/retainedEarnings" xmlDataType="integer"/>
    </xmlCellPr>
  </singleXmlCell>
  <singleXmlCell id="94" r="G30" connectionId="0">
    <xmlCellPr id="1" uniqueName="uncoveredLoss">
      <xmlPr mapId="3" xpath="/ReportingInfo/balance/current/passives/equity/finResult/accumulatedProfit/uncoveredLoss" xmlDataType="integer"/>
    </xmlCellPr>
  </singleXmlCell>
  <singleXmlCell id="95" r="G31" connectionId="0">
    <xmlCellPr id="1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r="G32" connectionId="0">
    <xmlCellPr id="1" uniqueName="currentProfit">
      <xmlPr mapId="3" xpath="/ReportingInfo/balance/current/passives/equity/finResult/currentProfit" xmlDataType="integer"/>
    </xmlCellPr>
  </singleXmlCell>
  <singleXmlCell id="97" r="G33" connectionId="0">
    <xmlCellPr id="1" uniqueName="currentLoss">
      <xmlPr mapId="3" xpath="/ReportingInfo/balance/current/passives/equity/finResult/currentLoss" xmlDataType="integer"/>
    </xmlCellPr>
  </singleXmlCell>
  <singleXmlCell id="98" r="G40" connectionId="0">
    <xmlCellPr id="1" uniqueName="minorityParticipation">
      <xmlPr mapId="3" xpath="/ReportingInfo/balance/current/passives/minorityParticipation" xmlDataType="integer"/>
    </xmlCellPr>
  </singleXmlCell>
  <singleXmlCell id="99" r="G44" connectionId="0">
    <xmlCellPr id="1" uniqueName="relatedEnterprises">
      <xmlPr mapId="3" xpath="/ReportingInfo/balance/current/passives/nonCurrentLiabilities/commercialOtherObligations/relatedEnterprises" xmlDataType="integer"/>
    </xmlCellPr>
  </singleXmlCell>
  <singleXmlCell id="100" r="G45" connectionId="0">
    <xmlCellPr id="1" uniqueName="receivedLoansBanksNonBanks">
      <xmlPr mapId="3" xpath="/ReportingInfo/balance/current/passives/nonCurrentLiabilities/commercialOtherObligations/receivedLoansBanksNonBanks" xmlDataType="integer"/>
    </xmlCellPr>
  </singleXmlCell>
  <singleXmlCell id="101" r="G46" connectionId="0">
    <xmlCellPr id="1" uniqueName="zunk">
      <xmlPr mapId="3" xpath="/ReportingInfo/balance/current/passives/nonCurrentLiabilities/commercialOtherObligations/zunk" xmlDataType="integer"/>
    </xmlCellPr>
  </singleXmlCell>
  <singleXmlCell id="102" r="G47" connectionId="0">
    <xmlCellPr id="1" uniqueName="commercialLoans">
      <xmlPr mapId="3" xpath="/ReportingInfo/balance/current/passives/nonCurrentLiabilities/commercialOtherObligations/commercialLoans" xmlDataType="integer"/>
    </xmlCellPr>
  </singleXmlCell>
  <singleXmlCell id="103" r="G48" connectionId="0">
    <xmlCellPr id="1" uniqueName="bondLoans">
      <xmlPr mapId="3" xpath="/ReportingInfo/balance/current/passives/nonCurrentLiabilities/commercialOtherObligations/bondLoans" xmlDataType="integer"/>
    </xmlCellPr>
  </singleXmlCell>
  <singleXmlCell id="104" r="G49" connectionId="0">
    <xmlCellPr id="1" uniqueName="others">
      <xmlPr mapId="3" xpath="/ReportingInfo/balance/current/passives/nonCurrentLiabilities/commercialOtherObligations/others" xmlDataType="integer"/>
    </xmlCellPr>
  </singleXmlCell>
  <singleXmlCell id="105" r="G52" connectionId="0">
    <xmlCellPr id="1" uniqueName="otherNonCurrentLiabilities">
      <xmlPr mapId="3" xpath="/ReportingInfo/balance/current/passives/nonCurrentLiabilities/otherNonCurrentLiabilities" xmlDataType="integer"/>
    </xmlCellPr>
  </singleXmlCell>
  <singleXmlCell id="106" r="G53" connectionId="0">
    <xmlCellPr id="1" uniqueName="incomeFuturePeriods">
      <xmlPr mapId="3" xpath="/ReportingInfo/balance/current/passives/nonCurrentLiabilities/incomeFuturePeriods" xmlDataType="integer"/>
    </xmlCellPr>
  </singleXmlCell>
  <singleXmlCell id="107" r="G54" connectionId="0">
    <xmlCellPr id="1" uniqueName="deferredTaxLiabilities">
      <xmlPr mapId="3" xpath="/ReportingInfo/balance/current/passives/nonCurrentLiabilities/deferredTaxLiabilities" xmlDataType="integer"/>
    </xmlCellPr>
  </singleXmlCell>
  <singleXmlCell id="108" r="G55" connectionId="0">
    <xmlCellPr id="1" uniqueName="funds">
      <xmlPr mapId="3" xpath="/ReportingInfo/balance/current/passives/nonCurrentLiabilities/funds" xmlDataType="integer"/>
    </xmlCellPr>
  </singleXmlCell>
  <singleXmlCell id="109" r="G59" connectionId="0">
    <xmlCellPr id="1" uniqueName="liabilitiesLoansBankNonBank">
      <xmlPr mapId="3" xpath="/ReportingInfo/balance/current/passives/currentLiabilities/commercialOtherObligations/liabilitiesLoansBankNonBank" xmlDataType="integer"/>
    </xmlCellPr>
  </singleXmlCell>
  <singleXmlCell id="110" r="G60" connectionId="0">
    <xmlCellPr id="1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r="G62" connectionId="0">
    <xmlCellPr id="1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r="G63" connectionId="0">
    <xmlCellPr id="1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r="G64" connectionId="0">
    <xmlCellPr id="1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r="G65" connectionId="0">
    <xmlCellPr id="1" uniqueName="advancesReceived">
      <xmlPr mapId="3" xpath="/ReportingInfo/balance/current/passives/currentLiabilities/commercialOtherObligations/currentObligations/advancesReceived" xmlDataType="integer"/>
    </xmlCellPr>
  </singleXmlCell>
  <singleXmlCell id="115" r="G66" connectionId="0">
    <xmlCellPr id="1" uniqueName="dutiesStaff">
      <xmlPr mapId="3" xpath="/ReportingInfo/balance/current/passives/currentLiabilities/commercialOtherObligations/currentObligations/dutiesStaff" xmlDataType="integer"/>
    </xmlCellPr>
  </singleXmlCell>
  <singleXmlCell id="116" r="G67" connectionId="0">
    <xmlCellPr id="1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r="G68" connectionId="0">
    <xmlCellPr id="1" uniqueName="taxObligations">
      <xmlPr mapId="3" xpath="/ReportingInfo/balance/current/passives/currentLiabilities/commercialOtherObligations/currentObligations/taxObligations" xmlDataType="integer"/>
    </xmlCellPr>
  </singleXmlCell>
  <singleXmlCell id="118" r="G69" connectionId="0">
    <xmlCellPr id="1" uniqueName="others">
      <xmlPr mapId="3" xpath="/ReportingInfo/balance/current/passives/currentLiabilities/commercialOtherObligations/others" xmlDataType="integer"/>
    </xmlCellPr>
  </singleXmlCell>
  <singleXmlCell id="119" r="G70" connectionId="0">
    <xmlCellPr id="1" uniqueName="provisions">
      <xmlPr mapId="3" xpath="/ReportingInfo/balance/current/passives/currentLiabilities/commercialOtherObligations/provisions" xmlDataType="integer"/>
    </xmlCellPr>
  </singleXmlCell>
  <singleXmlCell id="120" r="G73" connectionId="0">
    <xmlCellPr id="1" uniqueName="otherCurrentLiabilities">
      <xmlPr mapId="3" xpath="/ReportingInfo/balance/current/passives/currentLiabilities/otherCurrentLiabilities" xmlDataType="integer"/>
    </xmlCellPr>
  </singleXmlCell>
  <singleXmlCell id="121" r="G75" connectionId="0">
    <xmlCellPr id="1" uniqueName="futureIncome">
      <xmlPr mapId="3" xpath="/ReportingInfo/balance/current/passives/currentLiabilities/futureIncome" xmlDataType="integer"/>
    </xmlCellPr>
  </singleXmlCell>
  <singleXmlCell id="122" r="G77" connectionId="0">
    <xmlCellPr id="1" uniqueName="funds">
      <xmlPr mapId="3" xpath="/ReportingInfo/balance/current/passives/currentLiabilities/funds" xmlDataType="integer"/>
    </xmlCellPr>
  </singleXmlCell>
  <singleXmlCell id="123" r="D12" connectionId="0">
    <xmlCellPr id="1" uniqueName="lands">
      <xmlPr mapId="3" xpath="/ReportingInfo/balance/previous/assets/nonCurrentAssets/propertiesEquipment/lands" xmlDataType="integer"/>
    </xmlCellPr>
  </singleXmlCell>
  <singleXmlCell id="124" r="D13" connectionId="0">
    <xmlCellPr id="1" uniqueName="buildings">
      <xmlPr mapId="3" xpath="/ReportingInfo/balance/previous/assets/nonCurrentAssets/propertiesEquipment/buildings" xmlDataType="integer"/>
    </xmlCellPr>
  </singleXmlCell>
  <singleXmlCell id="125" r="D14" connectionId="0">
    <xmlCellPr id="1" uniqueName="machines">
      <xmlPr mapId="3" xpath="/ReportingInfo/balance/previous/assets/nonCurrentAssets/propertiesEquipment/machines" xmlDataType="integer"/>
    </xmlCellPr>
  </singleXmlCell>
  <singleXmlCell id="126" r="D15" connectionId="0">
    <xmlCellPr id="1" uniqueName="facilities">
      <xmlPr mapId="3" xpath="/ReportingInfo/balance/previous/assets/nonCurrentAssets/propertiesEquipment/facilities" xmlDataType="integer"/>
    </xmlCellPr>
  </singleXmlCell>
  <singleXmlCell id="127" r="D16" connectionId="0">
    <xmlCellPr id="1" uniqueName="vehicles">
      <xmlPr mapId="3" xpath="/ReportingInfo/balance/previous/assets/nonCurrentAssets/propertiesEquipment/vehicles" xmlDataType="integer"/>
    </xmlCellPr>
  </singleXmlCell>
  <singleXmlCell id="128" r="D17" connectionId="0">
    <xmlCellPr id="1" uniqueName="businessInventory">
      <xmlPr mapId="3" xpath="/ReportingInfo/balance/previous/assets/nonCurrentAssets/propertiesEquipment/businessInventory" xmlDataType="integer"/>
    </xmlCellPr>
  </singleXmlCell>
  <singleXmlCell id="129" r="D18" connectionId="0">
    <xmlCellPr id="1" uniqueName="acqLiqTangibleAssets">
      <xmlPr mapId="3" xpath="/ReportingInfo/balance/previous/assets/nonCurrentAssets/propertiesEquipment/acqLiqTangibleAssets" xmlDataType="integer"/>
    </xmlCellPr>
  </singleXmlCell>
  <singleXmlCell id="130" r="D19" connectionId="0">
    <xmlCellPr id="1" uniqueName="others">
      <xmlPr mapId="3" xpath="/ReportingInfo/balance/previous/assets/nonCurrentAssets/propertiesEquipment/others" xmlDataType="integer"/>
    </xmlCellPr>
  </singleXmlCell>
  <singleXmlCell id="131" r="D21" connectionId="0">
    <xmlCellPr id="1" uniqueName="investProperties">
      <xmlPr mapId="3" xpath="/ReportingInfo/balance/previous/assets/nonCurrentAssets/investProperties" xmlDataType="integer"/>
    </xmlCellPr>
  </singleXmlCell>
  <singleXmlCell id="132" r="D22" connectionId="0">
    <xmlCellPr id="1" uniqueName="biologicalAssets">
      <xmlPr mapId="3" xpath="/ReportingInfo/balance/previous/assets/nonCurrentAssets/biologicalAssets" xmlDataType="integer"/>
    </xmlCellPr>
  </singleXmlCell>
  <singleXmlCell id="133" r="D24" connectionId="0">
    <xmlCellPr id="1" uniqueName="propertyRights">
      <xmlPr mapId="3" xpath="/ReportingInfo/balance/previous/assets/nonCurrentAssets/intangibleAssets/propertyRights" xmlDataType="integer"/>
    </xmlCellPr>
  </singleXmlCell>
  <singleXmlCell id="134" r="D25" connectionId="0">
    <xmlCellPr id="1" uniqueName="softwareProducts">
      <xmlPr mapId="3" xpath="/ReportingInfo/balance/previous/assets/nonCurrentAssets/intangibleAssets/softwareProducts" xmlDataType="integer"/>
    </xmlCellPr>
  </singleXmlCell>
  <singleXmlCell id="135" r="D26" connectionId="0">
    <xmlCellPr id="1" uniqueName="developmentProducts">
      <xmlPr mapId="3" xpath="/ReportingInfo/balance/previous/assets/nonCurrentAssets/intangibleAssets/developmentProducts" xmlDataType="integer"/>
    </xmlCellPr>
  </singleXmlCell>
  <singleXmlCell id="136" r="D27" connectionId="0">
    <xmlCellPr id="1" uniqueName="others">
      <xmlPr mapId="3" xpath="/ReportingInfo/balance/previous/assets/nonCurrentAssets/intangibleAssets/others" xmlDataType="integer"/>
    </xmlCellPr>
  </singleXmlCell>
  <singleXmlCell id="137" r="D31" connectionId="0">
    <xmlCellPr id="1" uniqueName="positive">
      <xmlPr mapId="3" xpath="/ReportingInfo/balance/previous/assets/nonCurrentAssets/commercialReputation/positive" xmlDataType="integer"/>
    </xmlCellPr>
  </singleXmlCell>
  <singleXmlCell id="138" r="D32" connectionId="0">
    <xmlCellPr id="1" uniqueName="negative">
      <xmlPr mapId="3" xpath="/ReportingInfo/balance/previous/assets/nonCurrentAssets/commercialReputation/negative" xmlDataType="integer"/>
    </xmlCellPr>
  </singleXmlCell>
  <singleXmlCell id="139" r="D36" connectionId="0">
    <xmlCellPr id="1" uniqueName="subsidiaries">
      <xmlPr mapId="3" xpath="/ReportingInfo/balance/previous/assets/nonCurrentAssets/finAssets/investIn/subsidiaries" xmlDataType="integer"/>
    </xmlCellPr>
  </singleXmlCell>
  <singleXmlCell id="140" r="D37" connectionId="0">
    <xmlCellPr id="1" uniqueName="jointVentures">
      <xmlPr mapId="3" xpath="/ReportingInfo/balance/previous/assets/nonCurrentAssets/finAssets/investIn/jointVentures" xmlDataType="integer"/>
    </xmlCellPr>
  </singleXmlCell>
  <singleXmlCell id="141" r="D38" connectionId="0">
    <xmlCellPr id="1" uniqueName="associatedEnterprises">
      <xmlPr mapId="3" xpath="/ReportingInfo/balance/previous/assets/nonCurrentAssets/finAssets/investIn/associatedEnterprises" xmlDataType="integer"/>
    </xmlCellPr>
  </singleXmlCell>
  <singleXmlCell id="142" r="D39" connectionId="0">
    <xmlCellPr id="1" uniqueName="otherBusinesses">
      <xmlPr mapId="3" xpath="/ReportingInfo/balance/previous/assets/nonCurrentAssets/finAssets/investIn/otherBusinesses" xmlDataType="integer"/>
    </xmlCellPr>
  </singleXmlCell>
  <singleXmlCell id="143" r="D41" connectionId="0">
    <xmlCellPr id="1" uniqueName="governmentSecurities">
      <xmlPr mapId="3" xpath="/ReportingInfo/balance/previous/assets/nonCurrentAssets/finAssets/heldToMaturity/governmentSecurities" xmlDataType="integer"/>
    </xmlCellPr>
  </singleXmlCell>
  <singleXmlCell id="144" r="D42" connectionId="0">
    <xmlCellPr id="1" uniqueName="bonds">
      <xmlPr mapId="3" xpath="/ReportingInfo/balance/previous/assets/nonCurrentAssets/finAssets/heldToMaturity/bonds" xmlDataType="integer"/>
    </xmlCellPr>
  </singleXmlCell>
  <singleXmlCell id="145" r="D43" connectionId="0">
    <xmlCellPr id="1" uniqueName="municipalBonds">
      <xmlPr mapId="3" xpath="/ReportingInfo/balance/previous/assets/nonCurrentAssets/finAssets/heldToMaturity/municipalBonds" xmlDataType="integer"/>
    </xmlCellPr>
  </singleXmlCell>
  <singleXmlCell id="146" r="D44" connectionId="0">
    <xmlCellPr id="1" uniqueName="others">
      <xmlPr mapId="3" xpath="/ReportingInfo/balance/previous/assets/nonCurrentAssets/finAssets/heldToMaturity/others" xmlDataType="integer"/>
    </xmlCellPr>
  </singleXmlCell>
  <singleXmlCell id="147" r="D45" connectionId="0">
    <xmlCellPr id="1" uniqueName="others">
      <xmlPr mapId="3" xpath="/ReportingInfo/balance/previous/assets/nonCurrentAssets/finAssets/others" xmlDataType="integer"/>
    </xmlCellPr>
  </singleXmlCell>
  <singleXmlCell id="148" r="D48" connectionId="0">
    <xmlCellPr id="1" uniqueName="affiliatedCompanies">
      <xmlPr mapId="3" xpath="/ReportingInfo/balance/previous/assets/nonCurrentAssets/tradeReceivables/affiliatedCompanies" xmlDataType="integer"/>
    </xmlCellPr>
  </singleXmlCell>
  <singleXmlCell id="149" r="D49" connectionId="0">
    <xmlCellPr id="1" uniqueName="tradeLoans">
      <xmlPr mapId="3" xpath="/ReportingInfo/balance/previous/assets/nonCurrentAssets/tradeReceivables/tradeLoans" xmlDataType="integer"/>
    </xmlCellPr>
  </singleXmlCell>
  <singleXmlCell id="150" r="D50" connectionId="0">
    <xmlCellPr id="1" uniqueName="financeLease">
      <xmlPr mapId="3" xpath="/ReportingInfo/balance/previous/assets/nonCurrentAssets/tradeReceivables/financeLease" xmlDataType="integer"/>
    </xmlCellPr>
  </singleXmlCell>
  <singleXmlCell id="151" r="D51" connectionId="0">
    <xmlCellPr id="1" uniqueName="others">
      <xmlPr mapId="3" xpath="/ReportingInfo/balance/previous/assets/nonCurrentAssets/tradeReceivables/others" xmlDataType="integer"/>
    </xmlCellPr>
  </singleXmlCell>
  <singleXmlCell id="152" r="D54" connectionId="0">
    <xmlCellPr id="1" uniqueName="futureExpenses">
      <xmlPr mapId="3" xpath="/ReportingInfo/balance/previous/assets/nonCurrentAssets/futureExpenses" xmlDataType="integer"/>
    </xmlCellPr>
  </singleXmlCell>
  <singleXmlCell id="153" r="D55" connectionId="0">
    <xmlCellPr id="1" uniqueName="deferredTaxAssets">
      <xmlPr mapId="3" xpath="/ReportingInfo/balance/previous/assets/nonCurrentAssets/deferredTaxAssets" xmlDataType="integer"/>
    </xmlCellPr>
  </singleXmlCell>
  <singleXmlCell id="154" r="C60" connectionId="0">
    <xmlCellPr id="1" uniqueName="production">
      <xmlPr mapId="3" xpath="/ReportingInfo/balance/current/assets/currentAssets/inventories/production" xmlDataType="integer"/>
    </xmlCellPr>
  </singleXmlCell>
  <singleXmlCell id="155" r="C61" connectionId="0">
    <xmlCellPr id="1" uniqueName="goods">
      <xmlPr mapId="3" xpath="/ReportingInfo/balance/current/assets/currentAssets/inventories/goods" xmlDataType="integer"/>
    </xmlCellPr>
  </singleXmlCell>
  <singleXmlCell id="156" r="D59" connectionId="0">
    <xmlCellPr id="1" uniqueName="materials">
      <xmlPr mapId="3" xpath="/ReportingInfo/balance/previous/assets/currentAssets/inventories/materials" xmlDataType="integer"/>
    </xmlCellPr>
  </singleXmlCell>
  <singleXmlCell id="157" r="D60" connectionId="0">
    <xmlCellPr id="1" uniqueName="production">
      <xmlPr mapId="3" xpath="/ReportingInfo/balance/previous/assets/currentAssets/inventories/production" xmlDataType="integer"/>
    </xmlCellPr>
  </singleXmlCell>
  <singleXmlCell id="158" r="D61" connectionId="0">
    <xmlCellPr id="1" uniqueName="goods">
      <xmlPr mapId="3" xpath="/ReportingInfo/balance/previous/assets/currentAssets/inventories/goods" xmlDataType="integer"/>
    </xmlCellPr>
  </singleXmlCell>
  <singleXmlCell id="159" r="D62" connectionId="0">
    <xmlCellPr id="1" uniqueName="workInProgress">
      <xmlPr mapId="3" xpath="/ReportingInfo/balance/previous/assets/currentAssets/inventories/workInProgress" xmlDataType="integer"/>
    </xmlCellPr>
  </singleXmlCell>
  <singleXmlCell id="160" r="D63" connectionId="0">
    <xmlCellPr id="1" uniqueName="biologicalAssets">
      <xmlPr mapId="3" xpath="/ReportingInfo/balance/previous/assets/currentAssets/inventories/biologicalAssets" xmlDataType="integer"/>
    </xmlCellPr>
  </singleXmlCell>
  <singleXmlCell id="161" r="D64" connectionId="0">
    <xmlCellPr id="1" uniqueName="others">
      <xmlPr mapId="3" xpath="/ReportingInfo/balance/previous/assets/currentAssets/inventories/others" xmlDataType="integer"/>
    </xmlCellPr>
  </singleXmlCell>
  <singleXmlCell id="162" r="D68" connectionId="0">
    <xmlCellPr id="1" uniqueName="receivablesAffiliatedCompanies">
      <xmlPr mapId="3" xpath="/ReportingInfo/balance/previous/assets/currentAssets/tradeReceivables/receivablesAffiliatedCompanies" xmlDataType="integer"/>
    </xmlCellPr>
  </singleXmlCell>
  <singleXmlCell id="163" r="D69" connectionId="0">
    <xmlCellPr id="1" uniqueName="receivablesCustomersSuppliers">
      <xmlPr mapId="3" xpath="/ReportingInfo/balance/previous/assets/currentAssets/tradeReceivables/receivablesCustomersSuppliers" xmlDataType="integer"/>
    </xmlCellPr>
  </singleXmlCell>
  <singleXmlCell id="164" r="D70" connectionId="0">
    <xmlCellPr id="1" uniqueName="advancesGranted">
      <xmlPr mapId="3" xpath="/ReportingInfo/balance/previous/assets/currentAssets/tradeReceivables/advancesGranted" xmlDataType="integer"/>
    </xmlCellPr>
  </singleXmlCell>
  <singleXmlCell id="165" r="D71" connectionId="0">
    <xmlCellPr id="1" uniqueName="receivablesGrantedCommercialLoans">
      <xmlPr mapId="3" xpath="/ReportingInfo/balance/previous/assets/currentAssets/tradeReceivables/receivablesGrantedCommercialLoans" xmlDataType="integer"/>
    </xmlCellPr>
  </singleXmlCell>
  <singleXmlCell id="166" r="D72" connectionId="0">
    <xmlCellPr id="1" uniqueName="litigationClaims">
      <xmlPr mapId="3" xpath="/ReportingInfo/balance/previous/assets/currentAssets/tradeReceivables/litigationClaims" xmlDataType="integer"/>
    </xmlCellPr>
  </singleXmlCell>
  <singleXmlCell id="167" r="D73" connectionId="0">
    <xmlCellPr id="1" uniqueName="taxRecovery">
      <xmlPr mapId="3" xpath="/ReportingInfo/balance/previous/assets/currentAssets/tradeReceivables/taxRecovery" xmlDataType="integer"/>
    </xmlCellPr>
  </singleXmlCell>
  <singleXmlCell id="169" r="D74" connectionId="0">
    <xmlCellPr id="1" uniqueName="receivablesPersonnel">
      <xmlPr mapId="3" xpath="/ReportingInfo/balance/previous/assets/currentAssets/tradeReceivables/receivablesPersonnel" xmlDataType="integer"/>
    </xmlCellPr>
  </singleXmlCell>
  <singleXmlCell id="170" r="D75" connectionId="0">
    <xmlCellPr id="1" uniqueName="others">
      <xmlPr mapId="3" xpath="/ReportingInfo/balance/previous/assets/currentAssets/tradeReceivables/others" xmlDataType="integer"/>
    </xmlCellPr>
  </singleXmlCell>
  <singleXmlCell id="171" r="D80" connectionId="0">
    <xmlCellPr id="1" uniqueName="debtSecurities">
      <xmlPr mapId="3" xpath="/ReportingInfo/balance/previous/assets/currentAssets/finAssets/finAssetsKeptForTrading/debtSecurities" xmlDataType="integer"/>
    </xmlCellPr>
  </singleXmlCell>
  <singleXmlCell id="172" r="D81" connectionId="0">
    <xmlCellPr id="1" uniqueName="derivatives">
      <xmlPr mapId="3" xpath="/ReportingInfo/balance/previous/assets/currentAssets/finAssets/finAssetsKeptForTrading/derivatives" xmlDataType="integer"/>
    </xmlCellPr>
  </singleXmlCell>
  <singleXmlCell id="173" r="D82" connectionId="0">
    <xmlCellPr id="1" uniqueName="others">
      <xmlPr mapId="3" xpath="/ReportingInfo/balance/previous/assets/currentAssets/finAssets/finAssetsKeptForTrading/others" xmlDataType="integer"/>
    </xmlCellPr>
  </singleXmlCell>
  <singleXmlCell id="174" r="D83" connectionId="0">
    <xmlCellPr id="1" uniqueName="finAssetsForSale">
      <xmlPr mapId="3" xpath="/ReportingInfo/balance/previous/assets/currentAssets/finAssets/finAssetsForSale" xmlDataType="integer"/>
    </xmlCellPr>
  </singleXmlCell>
  <singleXmlCell id="175" r="D84" connectionId="0">
    <xmlCellPr id="1" uniqueName="others">
      <xmlPr mapId="3" xpath="/ReportingInfo/balance/previous/assets/currentAssets/finAssets/others" xmlDataType="integer"/>
    </xmlCellPr>
  </singleXmlCell>
  <singleXmlCell id="176" r="D88" connectionId="0">
    <xmlCellPr id="1" uniqueName="finAssetsCash">
      <xmlPr mapId="3" xpath="/ReportingInfo/balance/previous/assets/currentAssets/cashAndCashEquivalents/finAssetsCash" xmlDataType="integer"/>
    </xmlCellPr>
  </singleXmlCell>
  <singleXmlCell id="177" r="D89" connectionId="0">
    <xmlCellPr id="1" uniqueName="finAssetsTimeDeposits">
      <xmlPr mapId="3" xpath="/ReportingInfo/balance/previous/assets/currentAssets/cashAndCashEquivalents/finAssetsTimeDeposits" xmlDataType="integer"/>
    </xmlCellPr>
  </singleXmlCell>
  <singleXmlCell id="178" r="D90" connectionId="0">
    <xmlCellPr id="1" uniqueName="blockedFunds">
      <xmlPr mapId="3" xpath="/ReportingInfo/balance/previous/assets/currentAssets/cashAndCashEquivalents/blockedFunds" xmlDataType="integer"/>
    </xmlCellPr>
  </singleXmlCell>
  <singleXmlCell id="179" r="D91" connectionId="0">
    <xmlCellPr id="1" uniqueName="moneyEquivalents">
      <xmlPr mapId="3" xpath="/ReportingInfo/balance/previous/assets/currentAssets/cashAndCashEquivalents/moneyEquivalents" xmlDataType="integer"/>
    </xmlCellPr>
  </singleXmlCell>
  <singleXmlCell id="180" r="D93" connectionId="0">
    <xmlCellPr id="1" uniqueName="futureExpenses">
      <xmlPr mapId="3" xpath="/ReportingInfo/balance/previous/assets/currentAssets/futureExpenses" xmlDataType="integer"/>
    </xmlCellPr>
  </singleXmlCell>
  <singleXmlCell id="181" r="H12" connectionId="0">
    <xmlCellPr id="1" uniqueName="registeredContributedCapital">
      <xmlPr mapId="3" xpath="/ReportingInfo/balance/previous/passives/equity/capitalStock/registeredContributedCapital" xmlDataType="integer"/>
    </xmlCellPr>
  </singleXmlCell>
  <singleXmlCell id="182" r="H13" connectionId="0">
    <xmlCellPr id="1" uniqueName="ordinaryShares">
      <xmlPr mapId="3" xpath="/ReportingInfo/balance/previous/passives/equity/capitalStock/ordinaryShares" xmlDataType="integer"/>
    </xmlCellPr>
  </singleXmlCell>
  <singleXmlCell id="183" r="H14" connectionId="0">
    <xmlCellPr id="1" uniqueName="preferredShares">
      <xmlPr mapId="3" xpath="/ReportingInfo/balance/previous/passives/equity/capitalStock/preferredShares" xmlDataType="integer"/>
    </xmlCellPr>
  </singleXmlCell>
  <singleXmlCell id="184" r="H15" connectionId="0">
    <xmlCellPr id="1" uniqueName="treasuryOrdinarySharesRepurchased">
      <xmlPr mapId="3" xpath="/ReportingInfo/balance/previous/passives/equity/capitalStock/treasuryOrdinarySharesRepurchased" xmlDataType="integer"/>
    </xmlCellPr>
  </singleXmlCell>
  <singleXmlCell id="185" r="H16" connectionId="0">
    <xmlCellPr id="1" uniqueName="ownPreferredSharesRepurchased">
      <xmlPr mapId="3" xpath="/ReportingInfo/balance/previous/passives/equity/capitalStock/ownPreferredSharesRepurchased" xmlDataType="integer"/>
    </xmlCellPr>
  </singleXmlCell>
  <singleXmlCell id="186" r="H17" connectionId="0">
    <xmlCellPr id="1" uniqueName="unpaidCapital">
      <xmlPr mapId="3" xpath="/ReportingInfo/balance/previous/passives/equity/capitalStock/unpaidCapital" xmlDataType="integer"/>
    </xmlCellPr>
  </singleXmlCell>
  <singleXmlCell id="188" r="H20" connectionId="0">
    <xmlCellPr id="1" uniqueName="premReserves">
      <xmlPr mapId="3" xpath="/ReportingInfo/balance/previous/passives/equity/reserves/premReserves" xmlDataType="integer"/>
    </xmlCellPr>
  </singleXmlCell>
  <singleXmlCell id="189" r="H21" connectionId="0">
    <xmlCellPr id="1" uniqueName="subsequentValuationAssetsReserve">
      <xmlPr mapId="3" xpath="/ReportingInfo/balance/previous/passives/equity/reserves/subsequentValuationAssetsReserve" xmlDataType="integer"/>
    </xmlCellPr>
  </singleXmlCell>
  <singleXmlCell id="190" r="H23" connectionId="0">
    <xmlCellPr id="1" uniqueName="generalReserves">
      <xmlPr mapId="3" xpath="/ReportingInfo/balance/previous/passives/equity/reserves/targetReserve/generalReserves" xmlDataType="integer"/>
    </xmlCellPr>
  </singleXmlCell>
  <singleXmlCell id="191" r="H24" connectionId="0">
    <xmlCellPr id="1" uniqueName="specializedReserves">
      <xmlPr mapId="3" xpath="/ReportingInfo/balance/previous/passives/equity/reserves/targetReserve/specializedReserves" xmlDataType="integer"/>
    </xmlCellPr>
  </singleXmlCell>
  <singleXmlCell id="192" r="H25" connectionId="0">
    <xmlCellPr id="1" uniqueName="otherReserves">
      <xmlPr mapId="3" xpath="/ReportingInfo/balance/previous/passives/equity/reserves/targetReserve/otherReserves" xmlDataType="integer"/>
    </xmlCellPr>
  </singleXmlCell>
  <singleXmlCell id="193" r="H29" connectionId="0">
    <xmlCellPr id="1" uniqueName="retainedEarnings">
      <xmlPr mapId="3" xpath="/ReportingInfo/balance/previous/passives/equity/finResult/accumulatedProfit/retainedEarnings" xmlDataType="integer"/>
    </xmlCellPr>
  </singleXmlCell>
  <singleXmlCell id="194" r="H30" connectionId="0">
    <xmlCellPr id="1" uniqueName="uncoveredLoss">
      <xmlPr mapId="3" xpath="/ReportingInfo/balance/previous/passives/equity/finResult/accumulatedProfit/uncoveredLoss" xmlDataType="integer"/>
    </xmlCellPr>
  </singleXmlCell>
  <singleXmlCell id="195" r="H31" connectionId="0">
    <xmlCellPr id="1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r="H32" connectionId="0">
    <xmlCellPr id="1" uniqueName="currentProfit">
      <xmlPr mapId="3" xpath="/ReportingInfo/balance/previous/passives/equity/finResult/currentProfit" xmlDataType="integer"/>
    </xmlCellPr>
  </singleXmlCell>
  <singleXmlCell id="197" r="H33" connectionId="0">
    <xmlCellPr id="1" uniqueName="currentLoss">
      <xmlPr mapId="3" xpath="/ReportingInfo/balance/previous/passives/equity/finResult/currentLoss" xmlDataType="integer"/>
    </xmlCellPr>
  </singleXmlCell>
  <singleXmlCell id="198" r="H40" connectionId="0">
    <xmlCellPr id="1" uniqueName="minorityParticipation">
      <xmlPr mapId="3" xpath="/ReportingInfo/balance/previous/passives/minorityParticipation" xmlDataType="integer"/>
    </xmlCellPr>
  </singleXmlCell>
  <singleXmlCell id="199" r="H44" connectionId="0">
    <xmlCellPr id="1" uniqueName="relatedEnterprises">
      <xmlPr mapId="3" xpath="/ReportingInfo/balance/previous/passives/nonCurrentLiabilities/commercialOtherObligations/relatedEnterprises" xmlDataType="integer"/>
    </xmlCellPr>
  </singleXmlCell>
  <singleXmlCell id="200" r="H45" connectionId="0">
    <xmlCellPr id="1" uniqueName="receivedLoansBanksNonBanks">
      <xmlPr mapId="3" xpath="/ReportingInfo/balance/previous/passives/nonCurrentLiabilities/commercialOtherObligations/receivedLoansBanksNonBanks" xmlDataType="integer"/>
    </xmlCellPr>
  </singleXmlCell>
  <singleXmlCell id="201" r="H46" connectionId="0">
    <xmlCellPr id="1" uniqueName="zunk">
      <xmlPr mapId="3" xpath="/ReportingInfo/balance/previous/passives/nonCurrentLiabilities/commercialOtherObligations/zunk" xmlDataType="integer"/>
    </xmlCellPr>
  </singleXmlCell>
  <singleXmlCell id="202" r="H47" connectionId="0">
    <xmlCellPr id="1" uniqueName="commercialLoans">
      <xmlPr mapId="3" xpath="/ReportingInfo/balance/previous/passives/nonCurrentLiabilities/commercialOtherObligations/commercialLoans" xmlDataType="integer"/>
    </xmlCellPr>
  </singleXmlCell>
  <singleXmlCell id="203" r="H48" connectionId="0">
    <xmlCellPr id="1" uniqueName="bondLoans">
      <xmlPr mapId="3" xpath="/ReportingInfo/balance/previous/passives/nonCurrentLiabilities/commercialOtherObligations/bondLoans" xmlDataType="integer"/>
    </xmlCellPr>
  </singleXmlCell>
  <singleXmlCell id="204" r="H49" connectionId="0">
    <xmlCellPr id="1" uniqueName="others">
      <xmlPr mapId="3" xpath="/ReportingInfo/balance/previous/passives/nonCurrentLiabilities/commercialOtherObligations/others" xmlDataType="integer"/>
    </xmlCellPr>
  </singleXmlCell>
  <singleXmlCell id="205" r="H52" connectionId="0">
    <xmlCellPr id="1" uniqueName="otherNonCurrentLiabilities">
      <xmlPr mapId="3" xpath="/ReportingInfo/balance/previous/passives/nonCurrentLiabilities/otherNonCurrentLiabilities" xmlDataType="integer"/>
    </xmlCellPr>
  </singleXmlCell>
  <singleXmlCell id="206" r="H53" connectionId="0">
    <xmlCellPr id="1" uniqueName="incomeFuturePeriods">
      <xmlPr mapId="3" xpath="/ReportingInfo/balance/previous/passives/nonCurrentLiabilities/incomeFuturePeriods" xmlDataType="integer"/>
    </xmlCellPr>
  </singleXmlCell>
  <singleXmlCell id="207" r="H54" connectionId="0">
    <xmlCellPr id="1" uniqueName="deferredTaxLiabilities">
      <xmlPr mapId="3" xpath="/ReportingInfo/balance/previous/passives/nonCurrentLiabilities/deferredTaxLiabilities" xmlDataType="integer"/>
    </xmlCellPr>
  </singleXmlCell>
  <singleXmlCell id="208" r="H55" connectionId="0">
    <xmlCellPr id="1" uniqueName="funds">
      <xmlPr mapId="3" xpath="/ReportingInfo/balance/previous/passives/nonCurrentLiabilities/funds" xmlDataType="integer"/>
    </xmlCellPr>
  </singleXmlCell>
  <singleXmlCell id="209" r="H59" connectionId="0">
    <xmlCellPr id="1" uniqueName="liabilitiesLoansBankNonBank">
      <xmlPr mapId="3" xpath="/ReportingInfo/balance/previous/passives/currentLiabilities/commercialOtherObligations/liabilitiesLoansBankNonBank" xmlDataType="integer"/>
    </xmlCellPr>
  </singleXmlCell>
  <singleXmlCell id="210" r="H60" connectionId="0">
    <xmlCellPr id="1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r="H62" connectionId="0">
    <xmlCellPr id="1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r="H63" connectionId="0">
    <xmlCellPr id="1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r="H64" connectionId="0">
    <xmlCellPr id="1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r="H65" connectionId="0">
    <xmlCellPr id="1" uniqueName="advancesReceived">
      <xmlPr mapId="3" xpath="/ReportingInfo/balance/previous/passives/currentLiabilities/commercialOtherObligations/currentObligations/advancesReceived" xmlDataType="integer"/>
    </xmlCellPr>
  </singleXmlCell>
  <singleXmlCell id="215" r="H66" connectionId="0">
    <xmlCellPr id="1" uniqueName="dutiesStaff">
      <xmlPr mapId="3" xpath="/ReportingInfo/balance/previous/passives/currentLiabilities/commercialOtherObligations/currentObligations/dutiesStaff" xmlDataType="integer"/>
    </xmlCellPr>
  </singleXmlCell>
  <singleXmlCell id="216" r="H67" connectionId="0">
    <xmlCellPr id="1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r="H68" connectionId="0">
    <xmlCellPr id="1" uniqueName="taxObligations">
      <xmlPr mapId="3" xpath="/ReportingInfo/balance/previous/passives/currentLiabilities/commercialOtherObligations/currentObligations/taxObligations" xmlDataType="integer"/>
    </xmlCellPr>
  </singleXmlCell>
  <singleXmlCell id="218" r="H69" connectionId="0">
    <xmlCellPr id="1" uniqueName="others">
      <xmlPr mapId="3" xpath="/ReportingInfo/balance/previous/passives/currentLiabilities/commercialOtherObligations/others" xmlDataType="integer"/>
    </xmlCellPr>
  </singleXmlCell>
  <singleXmlCell id="219" r="H70" connectionId="0">
    <xmlCellPr id="1" uniqueName="provisions">
      <xmlPr mapId="3" xpath="/ReportingInfo/balance/previous/passives/currentLiabilities/commercialOtherObligations/provisions" xmlDataType="integer"/>
    </xmlCellPr>
  </singleXmlCell>
  <singleXmlCell id="220" r="H73" connectionId="0">
    <xmlCellPr id="1" uniqueName="otherCurrentLiabilities">
      <xmlPr mapId="3" xpath="/ReportingInfo/balance/previous/passives/currentLiabilities/otherCurrentLiabilities" xmlDataType="integer"/>
    </xmlCellPr>
  </singleXmlCell>
  <singleXmlCell id="221" r="H75" connectionId="0">
    <xmlCellPr id="1" uniqueName="futureIncome">
      <xmlPr mapId="3" xpath="/ReportingInfo/balance/previous/passives/currentLiabilities/futureIncome" xmlDataType="integer"/>
    </xmlCellPr>
  </singleXmlCell>
  <singleXmlCell id="222" r="H77" connectionId="0">
    <xmlCellPr id="1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23" r="C12" connectionId="0">
    <xmlCellPr id="1" uniqueName="costOfMaterials">
      <xmlPr mapId="3" xpath="/ReportingInfo/incomes/current/expenses/activityCosts/economicElementsCosts/costOfMaterials" xmlDataType="integer"/>
    </xmlCellPr>
  </singleXmlCell>
  <singleXmlCell id="224" r="C13" connectionId="0">
    <xmlCellPr id="1" uniqueName="costsForExternalServices">
      <xmlPr mapId="3" xpath="/ReportingInfo/incomes/current/expenses/activityCosts/economicElementsCosts/costsForExternalServices" xmlDataType="integer"/>
    </xmlCellPr>
  </singleXmlCell>
  <singleXmlCell id="225" r="C14" connectionId="0">
    <xmlCellPr id="1" uniqueName="depreciationExpenses">
      <xmlPr mapId="3" xpath="/ReportingInfo/incomes/current/expenses/activityCosts/economicElementsCosts/depreciationExpenses" xmlDataType="integer"/>
    </xmlCellPr>
  </singleXmlCell>
  <singleXmlCell id="226" r="C15" connectionId="0">
    <xmlCellPr id="1" uniqueName="remunerationExpenses">
      <xmlPr mapId="3" xpath="/ReportingInfo/incomes/current/expenses/activityCosts/economicElementsCosts/remunerationExpenses" xmlDataType="integer"/>
    </xmlCellPr>
  </singleXmlCell>
  <singleXmlCell id="227" r="C16" connectionId="0">
    <xmlCellPr id="1" uniqueName="insuranceCosts">
      <xmlPr mapId="3" xpath="/ReportingInfo/incomes/current/expenses/activityCosts/economicElementsCosts/insuranceCosts" xmlDataType="integer"/>
    </xmlCellPr>
  </singleXmlCell>
  <singleXmlCell id="228" r="C17" connectionId="0">
    <xmlCellPr id="1" uniqueName="balanceValueOfSoldAssets">
      <xmlPr mapId="3" xpath="/ReportingInfo/incomes/current/expenses/activityCosts/economicElementsCosts/balanceValueOfSoldAssets" xmlDataType="integer"/>
    </xmlCellPr>
  </singleXmlCell>
  <singleXmlCell id="229" r="C18" connectionId="0">
    <xmlCellPr id="1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r="C19" connectionId="0">
    <xmlCellPr id="1" uniqueName="others">
      <xmlPr mapId="3" xpath="/ReportingInfo/incomes/current/expenses/activityCosts/economicElementsCosts/others" xmlDataType="integer"/>
    </xmlCellPr>
  </singleXmlCell>
  <singleXmlCell id="231" r="C20" connectionId="0">
    <xmlCellPr id="1" uniqueName="impairmentOfAssets">
      <xmlPr mapId="3" xpath="/ReportingInfo/incomes/current/expenses/activityCosts/economicElementsCosts/impairmentOfAssets" xmlDataType="integer"/>
    </xmlCellPr>
  </singleXmlCell>
  <singleXmlCell id="232" r="C21" connectionId="0">
    <xmlCellPr id="1" uniqueName="provisions">
      <xmlPr mapId="3" xpath="/ReportingInfo/incomes/current/expenses/activityCosts/economicElementsCosts/provisions" xmlDataType="integer"/>
    </xmlCellPr>
  </singleXmlCell>
  <singleXmlCell id="233" r="C25" connectionId="0">
    <xmlCellPr id="1" uniqueName="interestExpense">
      <xmlPr mapId="3" xpath="/ReportingInfo/incomes/current/expenses/activityCosts/financialCosts/interestExpense" xmlDataType="integer"/>
    </xmlCellPr>
  </singleXmlCell>
  <singleXmlCell id="234" r="C26" connectionId="0">
    <xmlCellPr id="1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r="C27" connectionId="0">
    <xmlCellPr id="1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r="C28" connectionId="0">
    <xmlCellPr id="1" uniqueName="others">
      <xmlPr mapId="3" xpath="/ReportingInfo/incomes/current/expenses/activityCosts/financialCosts/others" xmlDataType="integer"/>
    </xmlCellPr>
  </singleXmlCell>
  <singleXmlCell id="237" r="C34" connectionId="0">
    <xmlCellPr id="1" uniqueName="shareOfProfitOfAssociatesAndJointVentures">
      <xmlPr mapId="3" xpath="/ReportingInfo/incomes/current/expenses/activityProfit/shareOfProfitOfAssociatesAndJointVentures" xmlDataType="integer"/>
    </xmlCellPr>
  </singleXmlCell>
  <singleXmlCell id="238" r="C35" connectionId="0">
    <xmlCellPr id="1" uniqueName="exceptionalCosts">
      <xmlPr mapId="3" xpath="/ReportingInfo/incomes/current/expenses/activityProfit/exceptionalCosts" xmlDataType="integer"/>
    </xmlCellPr>
  </singleXmlCell>
  <singleXmlCell id="239" r="C39" connectionId="0">
    <xmlCellPr id="1" uniqueName="expensesForCurrentCorporateIncomeTaxes">
      <xmlPr mapId="3" xpath="/ReportingInfo/incomes/current/expenses/profitBeforeTaxes/expensesForCurrentCorporateIncomeTaxes" xmlDataType="integer"/>
    </xmlCellPr>
  </singleXmlCell>
  <singleXmlCell id="240" r="C40" connectionId="0">
    <xmlCellPr id="1" uniqueName="expenseOfDeferredCorporateIncomeTaxes">
      <xmlPr mapId="3" xpath="/ReportingInfo/incomes/current/expenses/profitBeforeTaxes/expenseOfDeferredCorporateIncomeTaxes" xmlDataType="integer"/>
    </xmlCellPr>
  </singleXmlCell>
  <singleXmlCell id="241" r="C41" connectionId="0">
    <xmlCellPr id="1" uniqueName="others">
      <xmlPr mapId="3" xpath="/ReportingInfo/incomes/current/expenses/profitBeforeTaxes/others" xmlDataType="integer"/>
    </xmlCellPr>
  </singleXmlCell>
  <singleXmlCell id="242" r="C43" connectionId="0">
    <xmlCellPr id="1" uniqueName="forMinorityParticipation">
      <xmlPr mapId="3" xpath="/ReportingInfo/incomes/current/expenses/profitAfterTaxes/forMinorityParticipation" xmlDataType="integer"/>
    </xmlCellPr>
  </singleXmlCell>
  <singleXmlCell id="243" r="G12" connectionId="0">
    <xmlCellPr id="1" uniqueName="production">
      <xmlPr mapId="3" xpath="/ReportingInfo/incomes/current/income/activityIncome/netRevenueFromSales/production" xmlDataType="integer"/>
    </xmlCellPr>
  </singleXmlCell>
  <singleXmlCell id="244" r="G13" connectionId="0">
    <xmlCellPr id="1" uniqueName="goods">
      <xmlPr mapId="3" xpath="/ReportingInfo/incomes/current/income/activityIncome/netRevenueFromSales/goods" xmlDataType="integer"/>
    </xmlCellPr>
  </singleXmlCell>
  <singleXmlCell id="245" r="G14" connectionId="0">
    <xmlCellPr id="1" uniqueName="services">
      <xmlPr mapId="3" xpath="/ReportingInfo/incomes/current/income/activityIncome/netRevenueFromSales/services" xmlDataType="integer"/>
    </xmlCellPr>
  </singleXmlCell>
  <singleXmlCell id="246" r="G15" connectionId="0">
    <xmlCellPr id="1" uniqueName="others">
      <xmlPr mapId="3" xpath="/ReportingInfo/incomes/current/income/activityIncome/netRevenueFromSales/others" xmlDataType="integer"/>
    </xmlCellPr>
  </singleXmlCell>
  <singleXmlCell id="247" r="G18" connectionId="0">
    <xmlCellPr id="1" uniqueName="incomeFromFinancing">
      <xmlPr mapId="3" xpath="/ReportingInfo/incomes/current/income/activityIncome/incomeFromFinancing" xmlDataType="integer"/>
    </xmlCellPr>
  </singleXmlCell>
  <singleXmlCell id="248" r="G19" connectionId="0">
    <xmlCellPr id="1" uniqueName="incomeFromFinancingOfGovernment">
      <xmlPr mapId="3" xpath="/ReportingInfo/incomes/current/income/activityIncome/incomeFromFinancingOfGovernment" xmlDataType="integer"/>
    </xmlCellPr>
  </singleXmlCell>
  <singleXmlCell id="249" r="G22" connectionId="0">
    <xmlCellPr id="1" uniqueName="interestIncome">
      <xmlPr mapId="3" xpath="/ReportingInfo/incomes/current/income/activityIncome/financialIncome/interestIncome" xmlDataType="integer"/>
    </xmlCellPr>
  </singleXmlCell>
  <singleXmlCell id="250" r="G23" connectionId="0">
    <xmlCellPr id="1" uniqueName="incomeFromDividends">
      <xmlPr mapId="3" xpath="/ReportingInfo/incomes/current/income/activityIncome/financialIncome/incomeFromDividends" xmlDataType="integer"/>
    </xmlCellPr>
  </singleXmlCell>
  <singleXmlCell id="251" r="G24" connectionId="0">
    <xmlCellPr id="1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r="G25" connectionId="0">
    <xmlCellPr id="1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r="G26" connectionId="0">
    <xmlCellPr id="1" uniqueName="others">
      <xmlPr mapId="3" xpath="/ReportingInfo/incomes/current/income/activityIncome/financialIncome/others" xmlDataType="integer"/>
    </xmlCellPr>
  </singleXmlCell>
  <singleXmlCell id="254" r="G34" connectionId="0">
    <xmlCellPr id="1" uniqueName="shareOfLossOfAssociatesAndJointVentures">
      <xmlPr mapId="3" xpath="/ReportingInfo/incomes/current/income/activityLoss/shareOfLossOfAssociatesAndJointVentures" xmlDataType="integer"/>
    </xmlCellPr>
  </singleXmlCell>
  <singleXmlCell id="255" r="G35" connectionId="0">
    <xmlCellPr id="1" uniqueName="extraordinaryRevenues">
      <xmlPr mapId="3" xpath="/ReportingInfo/incomes/current/income/activityLoss/extraordinaryRevenues" xmlDataType="integer"/>
    </xmlCellPr>
  </singleXmlCell>
  <singleXmlCell id="256" r="G43" connectionId="0">
    <xmlCellPr id="1" uniqueName="forMinorityParticipation">
      <xmlPr mapId="3" xpath="/ReportingInfo/incomes/current/income/lossAfterTax/forMinorityParticipation" xmlDataType="integer"/>
    </xmlCellPr>
  </singleXmlCell>
  <singleXmlCell id="257" r="D12" connectionId="0">
    <xmlCellPr id="1" uniqueName="costOfMaterials">
      <xmlPr mapId="3" xpath="/ReportingInfo/incomes/previous/expenses/activityCosts/economicElementsCosts/costOfMaterials" xmlDataType="integer"/>
    </xmlCellPr>
  </singleXmlCell>
  <singleXmlCell id="258" r="D13" connectionId="0">
    <xmlCellPr id="1" uniqueName="costsForExternalServices">
      <xmlPr mapId="3" xpath="/ReportingInfo/incomes/previous/expenses/activityCosts/economicElementsCosts/costsForExternalServices" xmlDataType="integer"/>
    </xmlCellPr>
  </singleXmlCell>
  <singleXmlCell id="259" r="D14" connectionId="0">
    <xmlCellPr id="1" uniqueName="depreciationExpenses">
      <xmlPr mapId="3" xpath="/ReportingInfo/incomes/previous/expenses/activityCosts/economicElementsCosts/depreciationExpenses" xmlDataType="integer"/>
    </xmlCellPr>
  </singleXmlCell>
  <singleXmlCell id="260" r="D15" connectionId="0">
    <xmlCellPr id="1" uniqueName="remunerationExpenses">
      <xmlPr mapId="3" xpath="/ReportingInfo/incomes/previous/expenses/activityCosts/economicElementsCosts/remunerationExpenses" xmlDataType="integer"/>
    </xmlCellPr>
  </singleXmlCell>
  <singleXmlCell id="261" r="D16" connectionId="0">
    <xmlCellPr id="1" uniqueName="insuranceCosts">
      <xmlPr mapId="3" xpath="/ReportingInfo/incomes/previous/expenses/activityCosts/economicElementsCosts/insuranceCosts" xmlDataType="integer"/>
    </xmlCellPr>
  </singleXmlCell>
  <singleXmlCell id="262" r="D17" connectionId="0">
    <xmlCellPr id="1" uniqueName="balanceValueOfSoldAssets">
      <xmlPr mapId="3" xpath="/ReportingInfo/incomes/previous/expenses/activityCosts/economicElementsCosts/balanceValueOfSoldAssets" xmlDataType="integer"/>
    </xmlCellPr>
  </singleXmlCell>
  <singleXmlCell id="263" r="D18" connectionId="0">
    <xmlCellPr id="1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r="D19" connectionId="0">
    <xmlCellPr id="1" uniqueName="others">
      <xmlPr mapId="3" xpath="/ReportingInfo/incomes/previous/expenses/activityCosts/economicElementsCosts/others" xmlDataType="integer"/>
    </xmlCellPr>
  </singleXmlCell>
  <singleXmlCell id="265" r="D20" connectionId="0">
    <xmlCellPr id="1" uniqueName="impairmentOfAssets">
      <xmlPr mapId="3" xpath="/ReportingInfo/incomes/previous/expenses/activityCosts/economicElementsCosts/impairmentOfAssets" xmlDataType="integer"/>
    </xmlCellPr>
  </singleXmlCell>
  <singleXmlCell id="266" r="D21" connectionId="0">
    <xmlCellPr id="1" uniqueName="provisions">
      <xmlPr mapId="3" xpath="/ReportingInfo/incomes/previous/expenses/activityCosts/economicElementsCosts/provisions" xmlDataType="integer"/>
    </xmlCellPr>
  </singleXmlCell>
  <singleXmlCell id="267" r="D26" connectionId="0">
    <xmlCellPr id="1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r="D25" connectionId="0">
    <xmlCellPr id="1" uniqueName="interestExpense">
      <xmlPr mapId="3" xpath="/ReportingInfo/incomes/previous/expenses/activityCosts/financialCosts/interestExpense" xmlDataType="integer"/>
    </xmlCellPr>
  </singleXmlCell>
  <singleXmlCell id="269" r="D27" connectionId="0">
    <xmlCellPr id="1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r="D28" connectionId="0">
    <xmlCellPr id="1" uniqueName="others">
      <xmlPr mapId="3" xpath="/ReportingInfo/incomes/previous/expenses/activityCosts/financialCosts/others" xmlDataType="integer"/>
    </xmlCellPr>
  </singleXmlCell>
  <singleXmlCell id="271" r="D34" connectionId="0">
    <xmlCellPr id="1" uniqueName="shareOfProfitOfAssociatesAndJointVentures">
      <xmlPr mapId="3" xpath="/ReportingInfo/incomes/previous/expenses/activityProfit/shareOfProfitOfAssociatesAndJointVentures" xmlDataType="integer"/>
    </xmlCellPr>
  </singleXmlCell>
  <singleXmlCell id="272" r="D35" connectionId="0">
    <xmlCellPr id="1" uniqueName="exceptionalCosts">
      <xmlPr mapId="3" xpath="/ReportingInfo/incomes/previous/expenses/activityProfit/exceptionalCosts" xmlDataType="integer"/>
    </xmlCellPr>
  </singleXmlCell>
  <singleXmlCell id="273" r="D39" connectionId="0">
    <xmlCellPr id="1" uniqueName="expensesForCurrentCorporateIncomeTaxes">
      <xmlPr mapId="3" xpath="/ReportingInfo/incomes/previous/expenses/profitBeforeTaxes/expensesForCurrentCorporateIncomeTaxes" xmlDataType="integer"/>
    </xmlCellPr>
  </singleXmlCell>
  <singleXmlCell id="274" r="D40" connectionId="0">
    <xmlCellPr id="1" uniqueName="expenseOfDeferredCorporateIncomeTaxes">
      <xmlPr mapId="3" xpath="/ReportingInfo/incomes/previous/expenses/profitBeforeTaxes/expenseOfDeferredCorporateIncomeTaxes" xmlDataType="integer"/>
    </xmlCellPr>
  </singleXmlCell>
  <singleXmlCell id="275" r="D41" connectionId="0">
    <xmlCellPr id="1" uniqueName="others">
      <xmlPr mapId="3" xpath="/ReportingInfo/incomes/previous/expenses/profitBeforeTaxes/others" xmlDataType="integer"/>
    </xmlCellPr>
  </singleXmlCell>
  <singleXmlCell id="276" r="D43" connectionId="0">
    <xmlCellPr id="1" uniqueName="forMinorityParticipation">
      <xmlPr mapId="3" xpath="/ReportingInfo/incomes/previous/expenses/profitAfterTaxes/forMinorityParticipation" xmlDataType="integer"/>
    </xmlCellPr>
  </singleXmlCell>
  <singleXmlCell id="277" r="H12" connectionId="0">
    <xmlCellPr id="1" uniqueName="production">
      <xmlPr mapId="3" xpath="/ReportingInfo/incomes/previous/income/activityIncome/netRevenueFromSales/production" xmlDataType="integer"/>
    </xmlCellPr>
  </singleXmlCell>
  <singleXmlCell id="278" r="H13" connectionId="0">
    <xmlCellPr id="1" uniqueName="goods">
      <xmlPr mapId="3" xpath="/ReportingInfo/incomes/previous/income/activityIncome/netRevenueFromSales/goods" xmlDataType="integer"/>
    </xmlCellPr>
  </singleXmlCell>
  <singleXmlCell id="279" r="H14" connectionId="0">
    <xmlCellPr id="1" uniqueName="services">
      <xmlPr mapId="3" xpath="/ReportingInfo/incomes/previous/income/activityIncome/netRevenueFromSales/services" xmlDataType="integer"/>
    </xmlCellPr>
  </singleXmlCell>
  <singleXmlCell id="280" r="H15" connectionId="0">
    <xmlCellPr id="1" uniqueName="others">
      <xmlPr mapId="3" xpath="/ReportingInfo/incomes/previous/income/activityIncome/netRevenueFromSales/others" xmlDataType="integer"/>
    </xmlCellPr>
  </singleXmlCell>
  <singleXmlCell id="281" r="H18" connectionId="0">
    <xmlCellPr id="1" uniqueName="incomeFromFinancing">
      <xmlPr mapId="3" xpath="/ReportingInfo/incomes/previous/income/activityIncome/incomeFromFinancing" xmlDataType="integer"/>
    </xmlCellPr>
  </singleXmlCell>
  <singleXmlCell id="282" r="H19" connectionId="0">
    <xmlCellPr id="1" uniqueName="incomeFromFinancingOfGovernment">
      <xmlPr mapId="3" xpath="/ReportingInfo/incomes/previous/income/activityIncome/incomeFromFinancingOfGovernment" xmlDataType="integer"/>
    </xmlCellPr>
  </singleXmlCell>
  <singleXmlCell id="283" r="H22" connectionId="0">
    <xmlCellPr id="1" uniqueName="interestIncome">
      <xmlPr mapId="3" xpath="/ReportingInfo/incomes/previous/income/activityIncome/financialIncome/interestIncome" xmlDataType="integer"/>
    </xmlCellPr>
  </singleXmlCell>
  <singleXmlCell id="284" r="H23" connectionId="0">
    <xmlCellPr id="1" uniqueName="incomeFromDividends">
      <xmlPr mapId="3" xpath="/ReportingInfo/incomes/previous/income/activityIncome/financialIncome/incomeFromDividends" xmlDataType="integer"/>
    </xmlCellPr>
  </singleXmlCell>
  <singleXmlCell id="285" r="H24" connectionId="0">
    <xmlCellPr id="1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r="H25" connectionId="0">
    <xmlCellPr id="1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r="H26" connectionId="0">
    <xmlCellPr id="1" uniqueName="others">
      <xmlPr mapId="3" xpath="/ReportingInfo/incomes/previous/income/activityIncome/financialIncome/others" xmlDataType="integer"/>
    </xmlCellPr>
  </singleXmlCell>
  <singleXmlCell id="288" r="H34" connectionId="0">
    <xmlCellPr id="1" uniqueName="shareOfLossOfAssociatesAndJointVentures">
      <xmlPr mapId="3" xpath="/ReportingInfo/incomes/previous/income/activityLoss/shareOfLossOfAssociatesAndJointVentures" xmlDataType="integer"/>
    </xmlCellPr>
  </singleXmlCell>
  <singleXmlCell id="289" r="H35" connectionId="0">
    <xmlCellPr id="1" uniqueName="extraordinaryRevenues">
      <xmlPr mapId="3" xpath="/ReportingInfo/incomes/previous/income/activityLoss/extraordinaryRevenues" xmlDataType="integer"/>
    </xmlCellPr>
  </singleXmlCell>
  <singleXmlCell id="290" r="H43" connectionId="0">
    <xmlCellPr id="1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91" r="C11" connectionId="0">
    <xmlCellPr id="1" uniqueName="receiptsFromCustomers">
      <xmlPr mapId="3" xpath="/ReportingInfo/cashFlows/current/cashFlowsFromOperationalActivity/receiptsFromCustomers" xmlDataType="integer"/>
    </xmlCellPr>
  </singleXmlCell>
  <singleXmlCell id="292" r="C12" connectionId="0">
    <xmlCellPr id="1" uniqueName="paymentsToSuppliers">
      <xmlPr mapId="3" xpath="/ReportingInfo/cashFlows/current/cashFlowsFromOperationalActivity/paymentsToSuppliers" xmlDataType="integer"/>
    </xmlCellPr>
  </singleXmlCell>
  <singleXmlCell id="293" r="C13" connectionId="0">
    <xmlCellPr id="1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r="C14" connectionId="0">
    <xmlCellPr id="1" uniqueName="paymentsRelatedToRemuneration">
      <xmlPr mapId="3" xpath="/ReportingInfo/cashFlows/current/cashFlowsFromOperationalActivity/paymentsRelatedToRemuneration" xmlDataType="integer"/>
    </xmlCellPr>
  </singleXmlCell>
  <singleXmlCell id="295" r="C15" connectionId="0">
    <xmlCellPr id="1" uniqueName="taxesPaidRefunded">
      <xmlPr mapId="3" xpath="/ReportingInfo/cashFlows/current/cashFlowsFromOperationalActivity/taxesPaidRefunded" xmlDataType="integer"/>
    </xmlCellPr>
  </singleXmlCell>
  <singleXmlCell id="296" r="C16" connectionId="0">
    <xmlCellPr id="1" uniqueName="corporateIncomeTaxesPaid">
      <xmlPr mapId="3" xpath="/ReportingInfo/cashFlows/current/cashFlowsFromOperationalActivity/corporateIncomeTaxesPaid" xmlDataType="integer"/>
    </xmlCellPr>
  </singleXmlCell>
  <singleXmlCell id="297" r="C17" connectionId="0">
    <xmlCellPr id="1" uniqueName="interestReceived">
      <xmlPr mapId="3" xpath="/ReportingInfo/cashFlows/current/cashFlowsFromOperationalActivity/interestReceived" xmlDataType="integer"/>
    </xmlCellPr>
  </singleXmlCell>
  <singleXmlCell id="298" r="C18" connectionId="0">
    <xmlCellPr id="1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r="C19" connectionId="0">
    <xmlCellPr id="1" uniqueName="exchangeRateDifferences">
      <xmlPr mapId="3" xpath="/ReportingInfo/cashFlows/current/cashFlowsFromOperationalActivity/exchangeRateDifferences" xmlDataType="integer"/>
    </xmlCellPr>
  </singleXmlCell>
  <singleXmlCell id="300" r="C20" connectionId="0">
    <xmlCellPr id="1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r="C23" connectionId="0">
    <xmlCellPr id="1" uniqueName="purchaseOfFixedAssets">
      <xmlPr mapId="3" xpath="/ReportingInfo/cashFlows/current/cashFlowsFromInvestmentActivity/purchaseOfFixedAssets" xmlDataType="integer"/>
    </xmlCellPr>
  </singleXmlCell>
  <singleXmlCell id="302" r="C24" connectionId="0">
    <xmlCellPr id="1" uniqueName="proceedsFromTheSaleOfFixedAssets">
      <xmlPr mapId="3" xpath="/ReportingInfo/cashFlows/current/cashFlowsFromInvestmentActivity/proceedsFromTheSaleOfFixedAssets" xmlDataType="integer"/>
    </xmlCellPr>
  </singleXmlCell>
  <singleXmlCell id="303" r="C25" connectionId="0">
    <xmlCellPr id="1" uniqueName="loansGranted">
      <xmlPr mapId="3" xpath="/ReportingInfo/cashFlows/current/cashFlowsFromInvestmentActivity/loansGranted" xmlDataType="integer"/>
    </xmlCellPr>
  </singleXmlCell>
  <singleXmlCell id="304" r="C26" connectionId="0">
    <xmlCellPr id="1" uniqueName="reimbursedGrantedLoans">
      <xmlPr mapId="3" xpath="/ReportingInfo/cashFlows/current/cashFlowsFromInvestmentActivity/reimbursedGrantedLoans" xmlDataType="integer"/>
    </xmlCellPr>
  </singleXmlCell>
  <singleXmlCell id="305" r="C27" connectionId="0">
    <xmlCellPr id="1" uniqueName="receivedInterestOnLoansGranted">
      <xmlPr mapId="3" xpath="/ReportingInfo/cashFlows/current/cashFlowsFromInvestmentActivity/receivedInterestOnLoansGranted" xmlDataType="integer"/>
    </xmlCellPr>
  </singleXmlCell>
  <singleXmlCell id="306" r="C28" connectionId="0">
    <xmlCellPr id="1" uniqueName="purchaseOfInvestments">
      <xmlPr mapId="3" xpath="/ReportingInfo/cashFlows/current/cashFlowsFromInvestmentActivity/purchaseOfInvestments" xmlDataType="integer"/>
    </xmlCellPr>
  </singleXmlCell>
  <singleXmlCell id="307" r="C29" connectionId="0">
    <xmlCellPr id="1" uniqueName="proceedsFromSaleOfInvestments">
      <xmlPr mapId="3" xpath="/ReportingInfo/cashFlows/current/cashFlowsFromInvestmentActivity/proceedsFromSaleOfInvestments" xmlDataType="integer"/>
    </xmlCellPr>
  </singleXmlCell>
  <singleXmlCell id="308" r="C30" connectionId="0">
    <xmlCellPr id="1" uniqueName="dividendsReceivedFromInvestments">
      <xmlPr mapId="3" xpath="/ReportingInfo/cashFlows/current/cashFlowsFromInvestmentActivity/dividendsReceivedFromInvestments" xmlDataType="integer"/>
    </xmlCellPr>
  </singleXmlCell>
  <singleXmlCell id="309" r="C31" connectionId="0">
    <xmlCellPr id="1" uniqueName="exchangeRateDifferences">
      <xmlPr mapId="3" xpath="/ReportingInfo/cashFlows/current/cashFlowsFromInvestmentActivity/exchangeRateDifferences" xmlDataType="integer"/>
    </xmlCellPr>
  </singleXmlCell>
  <singleXmlCell id="310" r="C32" connectionId="0">
    <xmlCellPr id="1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r="C35" connectionId="0">
    <xmlCellPr id="1" uniqueName="proceedsFromIssuingSecurities">
      <xmlPr mapId="3" xpath="/ReportingInfo/cashFlows/current/cashFlowsFromFinancialActivity/proceedsFromIssuingSecurities" xmlDataType="integer"/>
    </xmlCellPr>
  </singleXmlCell>
  <singleXmlCell id="312" r="C36" connectionId="0">
    <xmlCellPr id="1" uniqueName="paymentsOnRepurchaseOfSecurities">
      <xmlPr mapId="3" xpath="/ReportingInfo/cashFlows/current/cashFlowsFromFinancialActivity/paymentsOnRepurchaseOfSecurities" xmlDataType="integer"/>
    </xmlCellPr>
  </singleXmlCell>
  <singleXmlCell id="313" r="C37" connectionId="0">
    <xmlCellPr id="1" uniqueName="proceedsFromLoans">
      <xmlPr mapId="3" xpath="/ReportingInfo/cashFlows/current/cashFlowsFromFinancialActivity/proceedsFromLoans" xmlDataType="integer"/>
    </xmlCellPr>
  </singleXmlCell>
  <singleXmlCell id="314" r="C38" connectionId="0">
    <xmlCellPr id="1" uniqueName="loansPaid">
      <xmlPr mapId="3" xpath="/ReportingInfo/cashFlows/current/cashFlowsFromFinancialActivity/loansPaid" xmlDataType="integer"/>
    </xmlCellPr>
  </singleXmlCell>
  <singleXmlCell id="315" r="C39" connectionId="0">
    <xmlCellPr id="1" uniqueName="paidObligationsUnderLeasingContracts">
      <xmlPr mapId="3" xpath="/ReportingInfo/cashFlows/current/cashFlowsFromFinancialActivity/paidObligationsUnderLeasingContracts" xmlDataType="integer"/>
    </xmlCellPr>
  </singleXmlCell>
  <singleXmlCell id="316" r="C40" connectionId="0">
    <xmlCellPr id="1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r="C41" connectionId="0">
    <xmlCellPr id="1" uniqueName="dividendsPaid">
      <xmlPr mapId="3" xpath="/ReportingInfo/cashFlows/current/cashFlowsFromFinancialActivity/dividendsPaid" xmlDataType="integer"/>
    </xmlCellPr>
  </singleXmlCell>
  <singleXmlCell id="318" r="C42" connectionId="0">
    <xmlCellPr id="1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r="C45" connectionId="0">
    <xmlCellPr id="1" uniqueName="cashFlowsPeriodStart">
      <xmlPr mapId="3" xpath="/ReportingInfo/cashFlows/current/cashFlowsPeriodStart" xmlDataType="integer"/>
    </xmlCellPr>
  </singleXmlCell>
  <singleXmlCell id="320" r="C47" connectionId="0">
    <xmlCellPr id="1" uniqueName="availabilityInCashAndBank">
      <xmlPr mapId="3" xpath="/ReportingInfo/cashFlows/current/cashFlowsPeriodEnd/availabilityInCashAndBank" xmlDataType="integer"/>
    </xmlCellPr>
  </singleXmlCell>
  <singleXmlCell id="321" r="C48" connectionId="0">
    <xmlCellPr id="1" uniqueName="blockedFunds">
      <xmlPr mapId="3" xpath="/ReportingInfo/cashFlows/current/cashFlowsPeriodEnd/blockedFunds" xmlDataType="integer"/>
    </xmlCellPr>
  </singleXmlCell>
  <singleXmlCell id="322" r="D11" connectionId="0">
    <xmlCellPr id="1" uniqueName="receiptsFromCustomers">
      <xmlPr mapId="3" xpath="/ReportingInfo/cashFlows/previous/cashFlowsFromOperationalActivity/receiptsFromCustomers" xmlDataType="integer"/>
    </xmlCellPr>
  </singleXmlCell>
  <singleXmlCell id="323" r="D12" connectionId="0">
    <xmlCellPr id="1" uniqueName="paymentsToSuppliers">
      <xmlPr mapId="3" xpath="/ReportingInfo/cashFlows/previous/cashFlowsFromOperationalActivity/paymentsToSuppliers" xmlDataType="integer"/>
    </xmlCellPr>
  </singleXmlCell>
  <singleXmlCell id="324" r="D13" connectionId="0">
    <xmlCellPr id="1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r="D14" connectionId="0">
    <xmlCellPr id="1" uniqueName="paymentsRelatedToRemuneration">
      <xmlPr mapId="3" xpath="/ReportingInfo/cashFlows/previous/cashFlowsFromOperationalActivity/paymentsRelatedToRemuneration" xmlDataType="integer"/>
    </xmlCellPr>
  </singleXmlCell>
  <singleXmlCell id="326" r="D15" connectionId="0">
    <xmlCellPr id="1" uniqueName="taxesPaidRefunded">
      <xmlPr mapId="3" xpath="/ReportingInfo/cashFlows/previous/cashFlowsFromOperationalActivity/taxesPaidRefunded" xmlDataType="integer"/>
    </xmlCellPr>
  </singleXmlCell>
  <singleXmlCell id="327" r="D16" connectionId="0">
    <xmlCellPr id="1" uniqueName="corporateIncomeTaxesPaid">
      <xmlPr mapId="3" xpath="/ReportingInfo/cashFlows/previous/cashFlowsFromOperationalActivity/corporateIncomeTaxesPaid" xmlDataType="integer"/>
    </xmlCellPr>
  </singleXmlCell>
  <singleXmlCell id="328" r="D18" connectionId="0">
    <xmlCellPr id="1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r="D17" connectionId="0">
    <xmlCellPr id="1" uniqueName="interestReceived">
      <xmlPr mapId="3" xpath="/ReportingInfo/cashFlows/previous/cashFlowsFromOperationalActivity/interestReceived" xmlDataType="integer"/>
    </xmlCellPr>
  </singleXmlCell>
  <singleXmlCell id="330" r="D19" connectionId="0">
    <xmlCellPr id="1" uniqueName="exchangeRateDifferences">
      <xmlPr mapId="3" xpath="/ReportingInfo/cashFlows/previous/cashFlowsFromOperationalActivity/exchangeRateDifferences" xmlDataType="integer"/>
    </xmlCellPr>
  </singleXmlCell>
  <singleXmlCell id="331" r="D20" connectionId="0">
    <xmlCellPr id="1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r="D23" connectionId="0">
    <xmlCellPr id="1" uniqueName="purchaseOfFixedAssets">
      <xmlPr mapId="3" xpath="/ReportingInfo/cashFlows/previous/cashFlowsFromInvestmentActivity/purchaseOfFixedAssets" xmlDataType="integer"/>
    </xmlCellPr>
  </singleXmlCell>
  <singleXmlCell id="333" r="D24" connectionId="0">
    <xmlCellPr id="1" uniqueName="proceedsFromTheSaleOfFixedAssets">
      <xmlPr mapId="3" xpath="/ReportingInfo/cashFlows/previous/cashFlowsFromInvestmentActivity/proceedsFromTheSaleOfFixedAssets" xmlDataType="integer"/>
    </xmlCellPr>
  </singleXmlCell>
  <singleXmlCell id="334" r="D25" connectionId="0">
    <xmlCellPr id="1" uniqueName="loansGranted">
      <xmlPr mapId="3" xpath="/ReportingInfo/cashFlows/previous/cashFlowsFromInvestmentActivity/loansGranted" xmlDataType="integer"/>
    </xmlCellPr>
  </singleXmlCell>
  <singleXmlCell id="335" r="D26" connectionId="0">
    <xmlCellPr id="1" uniqueName="reimbursedGrantedLoans">
      <xmlPr mapId="3" xpath="/ReportingInfo/cashFlows/previous/cashFlowsFromInvestmentActivity/reimbursedGrantedLoans" xmlDataType="integer"/>
    </xmlCellPr>
  </singleXmlCell>
  <singleXmlCell id="336" r="D27" connectionId="0">
    <xmlCellPr id="1" uniqueName="receivedInterestOnLoansGranted">
      <xmlPr mapId="3" xpath="/ReportingInfo/cashFlows/previous/cashFlowsFromInvestmentActivity/receivedInterestOnLoansGranted" xmlDataType="integer"/>
    </xmlCellPr>
  </singleXmlCell>
  <singleXmlCell id="337" r="D28" connectionId="0">
    <xmlCellPr id="1" uniqueName="purchaseOfInvestments">
      <xmlPr mapId="3" xpath="/ReportingInfo/cashFlows/previous/cashFlowsFromInvestmentActivity/purchaseOfInvestments" xmlDataType="integer"/>
    </xmlCellPr>
  </singleXmlCell>
  <singleXmlCell id="338" r="D29" connectionId="0">
    <xmlCellPr id="1" uniqueName="proceedsFromSaleOfInvestments">
      <xmlPr mapId="3" xpath="/ReportingInfo/cashFlows/previous/cashFlowsFromInvestmentActivity/proceedsFromSaleOfInvestments" xmlDataType="integer"/>
    </xmlCellPr>
  </singleXmlCell>
  <singleXmlCell id="339" r="D30" connectionId="0">
    <xmlCellPr id="1" uniqueName="dividendsReceivedFromInvestments">
      <xmlPr mapId="3" xpath="/ReportingInfo/cashFlows/previous/cashFlowsFromInvestmentActivity/dividendsReceivedFromInvestments" xmlDataType="integer"/>
    </xmlCellPr>
  </singleXmlCell>
  <singleXmlCell id="340" r="D31" connectionId="0">
    <xmlCellPr id="1" uniqueName="exchangeRateDifferences">
      <xmlPr mapId="3" xpath="/ReportingInfo/cashFlows/previous/cashFlowsFromInvestmentActivity/exchangeRateDifferences" xmlDataType="integer"/>
    </xmlCellPr>
  </singleXmlCell>
  <singleXmlCell id="341" r="D32" connectionId="0">
    <xmlCellPr id="1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r="D35" connectionId="0">
    <xmlCellPr id="1" uniqueName="proceedsFromIssuingSecurities">
      <xmlPr mapId="3" xpath="/ReportingInfo/cashFlows/previous/cashFlowsFromFinancialActivity/proceedsFromIssuingSecurities" xmlDataType="integer"/>
    </xmlCellPr>
  </singleXmlCell>
  <singleXmlCell id="343" r="D36" connectionId="0">
    <xmlCellPr id="1" uniqueName="paymentsOnRepurchaseOfSecurities">
      <xmlPr mapId="3" xpath="/ReportingInfo/cashFlows/previous/cashFlowsFromFinancialActivity/paymentsOnRepurchaseOfSecurities" xmlDataType="integer"/>
    </xmlCellPr>
  </singleXmlCell>
  <singleXmlCell id="344" r="D37" connectionId="0">
    <xmlCellPr id="1" uniqueName="proceedsFromLoans">
      <xmlPr mapId="3" xpath="/ReportingInfo/cashFlows/previous/cashFlowsFromFinancialActivity/proceedsFromLoans" xmlDataType="integer"/>
    </xmlCellPr>
  </singleXmlCell>
  <singleXmlCell id="345" r="D38" connectionId="0">
    <xmlCellPr id="1" uniqueName="loansPaid">
      <xmlPr mapId="3" xpath="/ReportingInfo/cashFlows/previous/cashFlowsFromFinancialActivity/loansPaid" xmlDataType="integer"/>
    </xmlCellPr>
  </singleXmlCell>
  <singleXmlCell id="346" r="D39" connectionId="0">
    <xmlCellPr id="1" uniqueName="paidObligationsUnderLeasingContracts">
      <xmlPr mapId="3" xpath="/ReportingInfo/cashFlows/previous/cashFlowsFromFinancialActivity/paidObligationsUnderLeasingContracts" xmlDataType="integer"/>
    </xmlCellPr>
  </singleXmlCell>
  <singleXmlCell id="347" r="D40" connectionId="0">
    <xmlCellPr id="1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r="D41" connectionId="0">
    <xmlCellPr id="1" uniqueName="dividendsPaid">
      <xmlPr mapId="3" xpath="/ReportingInfo/cashFlows/previous/cashFlowsFromFinancialActivity/dividendsPaid" xmlDataType="integer"/>
    </xmlCellPr>
  </singleXmlCell>
  <singleXmlCell id="349" r="D42" connectionId="0">
    <xmlCellPr id="1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r="D45" connectionId="0">
    <xmlCellPr id="1" uniqueName="cashFlowsPeriodStart">
      <xmlPr mapId="3" xpath="/ReportingInfo/cashFlows/previous/cashFlowsPeriodStart" xmlDataType="integer"/>
    </xmlCellPr>
  </singleXmlCell>
  <singleXmlCell id="351" r="D47" connectionId="0">
    <xmlCellPr id="1" uniqueName="availabilityInCashAndBank">
      <xmlPr mapId="3" xpath="/ReportingInfo/cashFlows/previous/cashFlowsPeriodEnd/availabilityInCashAndBank" xmlDataType="integer"/>
    </xmlCellPr>
  </singleXmlCell>
  <singleXmlCell id="352" r="D48" connectionId="0">
    <xmlCellPr id="1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54" r="C15" connectionId="0">
    <xmlCellPr id="1" uniqueName="effectOfChangesInAccountingPolicy">
      <xmlPr mapId="3" xpath="/ReportingInfo/capital/capitalStock/changesInOpeningBalances/effectOfChangesInAccountingPolicy" xmlDataType="integer"/>
    </xmlCellPr>
  </singleXmlCell>
  <singleXmlCell id="355" r="C16" connectionId="0">
    <xmlCellPr id="1" uniqueName="fundamentalMistakes">
      <xmlPr mapId="3" xpath="/ReportingInfo/capital/capitalStock/changesInOpeningBalances/fundamentalMistakes" xmlDataType="integer"/>
    </xmlCellPr>
  </singleXmlCell>
  <singleXmlCell id="356" r="C20" connectionId="0">
    <xmlCellPr id="1" uniqueName="dividends">
      <xmlPr mapId="3" xpath="/ReportingInfo/capital/capitalStock/profitSharing/dividends" xmlDataType="integer"/>
    </xmlCellPr>
  </singleXmlCell>
  <singleXmlCell id="357" r="C21" connectionId="0">
    <xmlCellPr id="1" uniqueName="others">
      <xmlPr mapId="3" xpath="/ReportingInfo/capital/capitalStock/profitSharing/others" xmlDataType="integer"/>
    </xmlCellPr>
  </singleXmlCell>
  <singleXmlCell id="358" r="C22" connectionId="0">
    <xmlCellPr id="1" uniqueName="coveringLosses">
      <xmlPr mapId="3" xpath="/ReportingInfo/capital/capitalStock/coveringLosses" xmlDataType="integer"/>
    </xmlCellPr>
  </singleXmlCell>
  <singleXmlCell id="359" r="C24" connectionId="0">
    <xmlCellPr id="1" uniqueName="increases">
      <xmlPr mapId="3" xpath="/ReportingInfo/capital/capitalStock/subsequentValuationsOfTangibleAndIntangibleFixedAssets/increases" xmlDataType="integer"/>
    </xmlCellPr>
  </singleXmlCell>
  <singleXmlCell id="360" r="C25" connectionId="0">
    <xmlCellPr id="1" uniqueName="decreases">
      <xmlPr mapId="3" xpath="/ReportingInfo/capital/capitalStock/subsequentValuationsOfTangibleAndIntangibleFixedAssets/decreases" xmlDataType="integer"/>
    </xmlCellPr>
  </singleXmlCell>
  <singleXmlCell id="361" r="C27" connectionId="0">
    <xmlCellPr id="1" uniqueName="increases">
      <xmlPr mapId="3" xpath="/ReportingInfo/capital/capitalStock/subsequentValuationsOfFinancialAssetsAndInstruments/increases" xmlDataType="integer"/>
    </xmlCellPr>
  </singleXmlCell>
  <singleXmlCell id="362" r="C28" connectionId="0">
    <xmlCellPr id="1" uniqueName="decreases">
      <xmlPr mapId="3" xpath="/ReportingInfo/capital/capitalStock/subsequentValuationsOfFinancialAssetsAndInstruments/decreases" xmlDataType="integer"/>
    </xmlCellPr>
  </singleXmlCell>
  <singleXmlCell id="363" r="C29" connectionId="0">
    <xmlCellPr id="1" uniqueName="effectOfDeferredTaxes">
      <xmlPr mapId="3" xpath="/ReportingInfo/capital/capitalStock/effectOfDeferredTaxes" xmlDataType="integer"/>
    </xmlCellPr>
  </singleXmlCell>
  <singleXmlCell id="364" r="C30" connectionId="0">
    <xmlCellPr id="1" uniqueName="otherAmendments">
      <xmlPr mapId="3" xpath="/ReportingInfo/capital/capitalStock/otherAmendments" xmlDataType="integer"/>
    </xmlCellPr>
  </singleXmlCell>
  <singleXmlCell id="365" r="C32" connectionId="0">
    <xmlCellPr id="1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r="C33" connectionId="0">
    <xmlCellPr id="1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r="D15" connectionId="0">
    <xmlCellPr id="1" uniqueName="effectOfChangesInAccountingPolicy">
      <xmlPr mapId="3" xpath="/ReportingInfo/capital/premiumReserve/changesInOpeningBalances/effectOfChangesInAccountingPolicy" xmlDataType="integer"/>
    </xmlCellPr>
  </singleXmlCell>
  <singleXmlCell id="368" r="D16" connectionId="0">
    <xmlCellPr id="1" uniqueName="fundamentalMistakes">
      <xmlPr mapId="3" xpath="/ReportingInfo/capital/premiumReserve/changesInOpeningBalances/fundamentalMistakes" xmlDataType="integer"/>
    </xmlCellPr>
  </singleXmlCell>
  <singleXmlCell id="369" r="D20" connectionId="0">
    <xmlCellPr id="1" uniqueName="dividends">
      <xmlPr mapId="3" xpath="/ReportingInfo/capital/premiumReserve/profitSharing/dividends" xmlDataType="integer"/>
    </xmlCellPr>
  </singleXmlCell>
  <singleXmlCell id="370" r="D21" connectionId="0">
    <xmlCellPr id="1" uniqueName="others">
      <xmlPr mapId="3" xpath="/ReportingInfo/capital/premiumReserve/profitSharing/others" xmlDataType="integer"/>
    </xmlCellPr>
  </singleXmlCell>
  <singleXmlCell id="371" r="D22" connectionId="0">
    <xmlCellPr id="1" uniqueName="coveringLosses">
      <xmlPr mapId="3" xpath="/ReportingInfo/capital/premiumReserve/coveringLosses" xmlDataType="integer"/>
    </xmlCellPr>
  </singleXmlCell>
  <singleXmlCell id="372" r="D24" connectionId="0">
    <xmlCellPr id="1" uniqueName="increases">
      <xmlPr mapId="3" xpath="/ReportingInfo/capital/premiumReserve/subsequentValuationsOfTangibleAndIntangibleFixedAssets/increases" xmlDataType="integer"/>
    </xmlCellPr>
  </singleXmlCell>
  <singleXmlCell id="373" r="D25" connectionId="0">
    <xmlCellPr id="1" uniqueName="decreases">
      <xmlPr mapId="3" xpath="/ReportingInfo/capital/premiumReserve/subsequentValuationsOfTangibleAndIntangibleFixedAssets/decreases" xmlDataType="integer"/>
    </xmlCellPr>
  </singleXmlCell>
  <singleXmlCell id="374" r="D27" connectionId="0">
    <xmlCellPr id="1" uniqueName="increases">
      <xmlPr mapId="3" xpath="/ReportingInfo/capital/premiumReserve/subsequentValuationsOfFinancialAssetsAndInstruments/increases" xmlDataType="integer"/>
    </xmlCellPr>
  </singleXmlCell>
  <singleXmlCell id="375" r="D28" connectionId="0">
    <xmlCellPr id="1" uniqueName="decreases">
      <xmlPr mapId="3" xpath="/ReportingInfo/capital/premiumReserve/subsequentValuationsOfFinancialAssetsAndInstruments/decreases" xmlDataType="integer"/>
    </xmlCellPr>
  </singleXmlCell>
  <singleXmlCell id="376" r="D29" connectionId="0">
    <xmlCellPr id="1" uniqueName="effectOfDeferredTaxes">
      <xmlPr mapId="3" xpath="/ReportingInfo/capital/premiumReserve/effectOfDeferredTaxes" xmlDataType="integer"/>
    </xmlCellPr>
  </singleXmlCell>
  <singleXmlCell id="377" r="D30" connectionId="0">
    <xmlCellPr id="1" uniqueName="otherAmendments">
      <xmlPr mapId="3" xpath="/ReportingInfo/capital/premiumReserve/otherAmendments" xmlDataType="integer"/>
    </xmlCellPr>
  </singleXmlCell>
  <singleXmlCell id="378" r="D32" connectionId="0">
    <xmlCellPr id="1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r="D33" connectionId="0">
    <xmlCellPr id="1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r="E15" connectionId="0">
    <xmlCellPr id="1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r="E16" connectionId="0">
    <xmlCellPr id="1" uniqueName="fundamentalMistakes">
      <xmlPr mapId="3" xpath="/ReportingInfo/capital/reserveFromSubsequentValuations/changesInOpeningBalances/fundamentalMistakes" xmlDataType="integer"/>
    </xmlCellPr>
  </singleXmlCell>
  <singleXmlCell id="382" r="E20" connectionId="0">
    <xmlCellPr id="1" uniqueName="dividends">
      <xmlPr mapId="3" xpath="/ReportingInfo/capital/reserveFromSubsequentValuations/profitSharing/dividends" xmlDataType="integer"/>
    </xmlCellPr>
  </singleXmlCell>
  <singleXmlCell id="383" r="E21" connectionId="0">
    <xmlCellPr id="1" uniqueName="others">
      <xmlPr mapId="3" xpath="/ReportingInfo/capital/reserveFromSubsequentValuations/profitSharing/others" xmlDataType="integer"/>
    </xmlCellPr>
  </singleXmlCell>
  <singleXmlCell id="384" r="E22" connectionId="0">
    <xmlCellPr id="1" uniqueName="coveringLosses">
      <xmlPr mapId="3" xpath="/ReportingInfo/capital/reserveFromSubsequentValuations/coveringLosses" xmlDataType="integer"/>
    </xmlCellPr>
  </singleXmlCell>
  <singleXmlCell id="385" r="E24" connectionId="0">
    <xmlCellPr id="1" uniqueName="increases">
      <xmlPr mapId="3" xpath="/ReportingInfo/capital/reserveFromSubsequentValuations/subsequentValuationsOfTangibleAndIntangibleFixedAssets/increases" xmlDataType="integer"/>
    </xmlCellPr>
  </singleXmlCell>
  <singleXmlCell id="386" r="E25" connectionId="0">
    <xmlCellPr id="1" uniqueName="decreases">
      <xmlPr mapId="3" xpath="/ReportingInfo/capital/reserveFromSubsequentValuations/subsequentValuationsOfTangibleAndIntangibleFixedAssets/decreases" xmlDataType="integer"/>
    </xmlCellPr>
  </singleXmlCell>
  <singleXmlCell id="387" r="E27" connectionId="0">
    <xmlCellPr id="1" uniqueName="increases">
      <xmlPr mapId="3" xpath="/ReportingInfo/capital/reserveFromSubsequentValuations/subsequentValuationsOfFinancialAssetsAndInstruments/increases" xmlDataType="integer"/>
    </xmlCellPr>
  </singleXmlCell>
  <singleXmlCell id="388" r="E28" connectionId="0">
    <xmlCellPr id="1" uniqueName="decreases">
      <xmlPr mapId="3" xpath="/ReportingInfo/capital/reserveFromSubsequentValuations/subsequentValuationsOfFinancialAssetsAndInstruments/decreases" xmlDataType="integer"/>
    </xmlCellPr>
  </singleXmlCell>
  <singleXmlCell id="390" r="E29" connectionId="0">
    <xmlCellPr id="1" uniqueName="effectOfDeferredTaxes">
      <xmlPr mapId="3" xpath="/ReportingInfo/capital/reserveFromSubsequentValuations/effectOfDeferredTaxes" xmlDataType="integer"/>
    </xmlCellPr>
  </singleXmlCell>
  <singleXmlCell id="391" r="E30" connectionId="0">
    <xmlCellPr id="1" uniqueName="otherAmendments">
      <xmlPr mapId="3" xpath="/ReportingInfo/capital/reserveFromSubsequentValuations/otherAmendments" xmlDataType="integer"/>
    </xmlCellPr>
  </singleXmlCell>
  <singleXmlCell id="392" r="E32" connectionId="0">
    <xmlCellPr id="1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r="E33" connectionId="0">
    <xmlCellPr id="1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r="F15" connectionId="0">
    <xmlCellPr id="1" uniqueName="effectOfChangesInAccountingPolicy">
      <xmlPr mapId="3" xpath="/ReportingInfo/capital/generalTargetReserves/changesInOpeningBalances/effectOfChangesInAccountingPolicy" xmlDataType="integer"/>
    </xmlCellPr>
  </singleXmlCell>
  <singleXmlCell id="395" r="F16" connectionId="0">
    <xmlCellPr id="1" uniqueName="fundamentalMistakes">
      <xmlPr mapId="3" xpath="/ReportingInfo/capital/generalTargetReserves/changesInOpeningBalances/fundamentalMistakes" xmlDataType="integer"/>
    </xmlCellPr>
  </singleXmlCell>
  <singleXmlCell id="396" r="F20" connectionId="0">
    <xmlCellPr id="1" uniqueName="dividends">
      <xmlPr mapId="3" xpath="/ReportingInfo/capital/generalTargetReserves/profitSharing/dividends" xmlDataType="integer"/>
    </xmlCellPr>
  </singleXmlCell>
  <singleXmlCell id="397" r="F21" connectionId="0">
    <xmlCellPr id="1" uniqueName="others">
      <xmlPr mapId="3" xpath="/ReportingInfo/capital/generalTargetReserves/profitSharing/others" xmlDataType="integer"/>
    </xmlCellPr>
  </singleXmlCell>
  <singleXmlCell id="398" r="F22" connectionId="0">
    <xmlCellPr id="1" uniqueName="coveringLosses">
      <xmlPr mapId="3" xpath="/ReportingInfo/capital/generalTargetReserves/coveringLosses" xmlDataType="integer"/>
    </xmlCellPr>
  </singleXmlCell>
  <singleXmlCell id="399" r="F24" connectionId="0">
    <xmlCellPr id="1" uniqueName="increases">
      <xmlPr mapId="3" xpath="/ReportingInfo/capital/generalTargetReserves/subsequentValuationsOfTangibleAndIntangibleFixedAssets/increases" xmlDataType="integer"/>
    </xmlCellPr>
  </singleXmlCell>
  <singleXmlCell id="400" r="F25" connectionId="0">
    <xmlCellPr id="1" uniqueName="decreases">
      <xmlPr mapId="3" xpath="/ReportingInfo/capital/generalTargetReserves/subsequentValuationsOfTangibleAndIntangibleFixedAssets/decreases" xmlDataType="integer"/>
    </xmlCellPr>
  </singleXmlCell>
  <singleXmlCell id="401" r="F27" connectionId="0">
    <xmlCellPr id="1" uniqueName="increases">
      <xmlPr mapId="3" xpath="/ReportingInfo/capital/generalTargetReserves/subsequentValuationsOfFinancialAssetsAndInstruments/increases" xmlDataType="integer"/>
    </xmlCellPr>
  </singleXmlCell>
  <singleXmlCell id="402" r="F28" connectionId="0">
    <xmlCellPr id="1" uniqueName="decreases">
      <xmlPr mapId="3" xpath="/ReportingInfo/capital/generalTargetReserves/subsequentValuationsOfFinancialAssetsAndInstruments/decreases" xmlDataType="integer"/>
    </xmlCellPr>
  </singleXmlCell>
  <singleXmlCell id="404" r="F29" connectionId="0">
    <xmlCellPr id="1" uniqueName="effectOfDeferredTaxes">
      <xmlPr mapId="3" xpath="/ReportingInfo/capital/generalTargetReserves/effectOfDeferredTaxes" xmlDataType="integer"/>
    </xmlCellPr>
  </singleXmlCell>
  <singleXmlCell id="405" r="F30" connectionId="0">
    <xmlCellPr id="1" uniqueName="otherAmendments">
      <xmlPr mapId="3" xpath="/ReportingInfo/capital/generalTargetReserves/otherAmendments" xmlDataType="integer"/>
    </xmlCellPr>
  </singleXmlCell>
  <singleXmlCell id="408" r="F32" connectionId="0">
    <xmlCellPr id="1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r="F33" connectionId="0">
    <xmlCellPr id="1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r="G15" connectionId="0">
    <xmlCellPr id="1" uniqueName="effectOfChangesInAccountingPolicy">
      <xmlPr mapId="3" xpath="/ReportingInfo/capital/specializedTargetReserves/changesInOpeningBalances/effectOfChangesInAccountingPolicy" xmlDataType="integer"/>
    </xmlCellPr>
  </singleXmlCell>
  <singleXmlCell id="411" r="G16" connectionId="0">
    <xmlCellPr id="1" uniqueName="fundamentalMistakes">
      <xmlPr mapId="3" xpath="/ReportingInfo/capital/specializedTargetReserves/changesInOpeningBalances/fundamentalMistakes" xmlDataType="integer"/>
    </xmlCellPr>
  </singleXmlCell>
  <singleXmlCell id="412" r="G20" connectionId="0">
    <xmlCellPr id="1" uniqueName="dividends">
      <xmlPr mapId="3" xpath="/ReportingInfo/capital/specializedTargetReserves/profitSharing/dividends" xmlDataType="integer"/>
    </xmlCellPr>
  </singleXmlCell>
  <singleXmlCell id="413" r="G21" connectionId="0">
    <xmlCellPr id="1" uniqueName="others">
      <xmlPr mapId="3" xpath="/ReportingInfo/capital/specializedTargetReserves/profitSharing/others" xmlDataType="integer"/>
    </xmlCellPr>
  </singleXmlCell>
  <singleXmlCell id="414" r="G22" connectionId="0">
    <xmlCellPr id="1" uniqueName="coveringLosses">
      <xmlPr mapId="3" xpath="/ReportingInfo/capital/specializedTargetReserves/coveringLosses" xmlDataType="integer"/>
    </xmlCellPr>
  </singleXmlCell>
  <singleXmlCell id="415" r="G24" connectionId="0">
    <xmlCellPr id="1" uniqueName="increases">
      <xmlPr mapId="3" xpath="/ReportingInfo/capital/specializedTargetReserves/subsequentValuationsOfTangibleAndIntangibleFixedAssets/increases" xmlDataType="integer"/>
    </xmlCellPr>
  </singleXmlCell>
  <singleXmlCell id="416" r="G25" connectionId="0">
    <xmlCellPr id="1" uniqueName="decreases">
      <xmlPr mapId="3" xpath="/ReportingInfo/capital/specializedTargetReserves/subsequentValuationsOfTangibleAndIntangibleFixedAssets/decreases" xmlDataType="integer"/>
    </xmlCellPr>
  </singleXmlCell>
  <singleXmlCell id="417" r="G27" connectionId="0">
    <xmlCellPr id="1" uniqueName="increases">
      <xmlPr mapId="3" xpath="/ReportingInfo/capital/specializedTargetReserves/subsequentValuationsOfFinancialAssetsAndInstruments/increases" xmlDataType="integer"/>
    </xmlCellPr>
  </singleXmlCell>
  <singleXmlCell id="418" r="G28" connectionId="0">
    <xmlCellPr id="1" uniqueName="decreases">
      <xmlPr mapId="3" xpath="/ReportingInfo/capital/specializedTargetReserves/subsequentValuationsOfFinancialAssetsAndInstruments/decreases" xmlDataType="integer"/>
    </xmlCellPr>
  </singleXmlCell>
  <singleXmlCell id="419" r="G29" connectionId="0">
    <xmlCellPr id="1" uniqueName="effectOfDeferredTaxes">
      <xmlPr mapId="3" xpath="/ReportingInfo/capital/specializedTargetReserves/effectOfDeferredTaxes" xmlDataType="integer"/>
    </xmlCellPr>
  </singleXmlCell>
  <singleXmlCell id="420" r="G30" connectionId="0">
    <xmlCellPr id="1" uniqueName="otherAmendments">
      <xmlPr mapId="3" xpath="/ReportingInfo/capital/specializedTargetReserves/otherAmendments" xmlDataType="integer"/>
    </xmlCellPr>
  </singleXmlCell>
  <singleXmlCell id="421" r="G32" connectionId="0">
    <xmlCellPr id="1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r="G33" connectionId="0">
    <xmlCellPr id="1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r="H15" connectionId="0">
    <xmlCellPr id="1" uniqueName="effectOfChangesInAccountingPolicy">
      <xmlPr mapId="3" xpath="/ReportingInfo/capital/otherTargetReserves/changesInOpeningBalances/effectOfChangesInAccountingPolicy" xmlDataType="integer"/>
    </xmlCellPr>
  </singleXmlCell>
  <singleXmlCell id="424" r="H16" connectionId="0">
    <xmlCellPr id="1" uniqueName="fundamentalMistakes">
      <xmlPr mapId="3" xpath="/ReportingInfo/capital/otherTargetReserves/changesInOpeningBalances/fundamentalMistakes" xmlDataType="integer"/>
    </xmlCellPr>
  </singleXmlCell>
  <singleXmlCell id="425" r="H20" connectionId="0">
    <xmlCellPr id="1" uniqueName="dividends">
      <xmlPr mapId="3" xpath="/ReportingInfo/capital/otherTargetReserves/profitSharing/dividends" xmlDataType="integer"/>
    </xmlCellPr>
  </singleXmlCell>
  <singleXmlCell id="426" r="H21" connectionId="0">
    <xmlCellPr id="1" uniqueName="others">
      <xmlPr mapId="3" xpath="/ReportingInfo/capital/otherTargetReserves/profitSharing/others" xmlDataType="integer"/>
    </xmlCellPr>
  </singleXmlCell>
  <singleXmlCell id="427" r="H22" connectionId="0">
    <xmlCellPr id="1" uniqueName="coveringLosses">
      <xmlPr mapId="3" xpath="/ReportingInfo/capital/otherTargetReserves/coveringLosses" xmlDataType="integer"/>
    </xmlCellPr>
  </singleXmlCell>
  <singleXmlCell id="428" r="H24" connectionId="0">
    <xmlCellPr id="1" uniqueName="increases">
      <xmlPr mapId="3" xpath="/ReportingInfo/capital/otherTargetReserves/subsequentValuationsOfTangibleAndIntangibleFixedAssets/increases" xmlDataType="integer"/>
    </xmlCellPr>
  </singleXmlCell>
  <singleXmlCell id="429" r="H25" connectionId="0">
    <xmlCellPr id="1" uniqueName="decreases">
      <xmlPr mapId="3" xpath="/ReportingInfo/capital/otherTargetReserves/subsequentValuationsOfTangibleAndIntangibleFixedAssets/decreases" xmlDataType="integer"/>
    </xmlCellPr>
  </singleXmlCell>
  <singleXmlCell id="430" r="H27" connectionId="0">
    <xmlCellPr id="1" uniqueName="increases">
      <xmlPr mapId="3" xpath="/ReportingInfo/capital/otherTargetReserves/subsequentValuationsOfFinancialAssetsAndInstruments/increases" xmlDataType="integer"/>
    </xmlCellPr>
  </singleXmlCell>
  <singleXmlCell id="431" r="H28" connectionId="0">
    <xmlCellPr id="1" uniqueName="decreases">
      <xmlPr mapId="3" xpath="/ReportingInfo/capital/otherTargetReserves/subsequentValuationsOfFinancialAssetsAndInstruments/decreases" xmlDataType="integer"/>
    </xmlCellPr>
  </singleXmlCell>
  <singleXmlCell id="432" r="H29" connectionId="0">
    <xmlCellPr id="1" uniqueName="effectOfDeferredTaxes">
      <xmlPr mapId="3" xpath="/ReportingInfo/capital/otherTargetReserves/effectOfDeferredTaxes" xmlDataType="integer"/>
    </xmlCellPr>
  </singleXmlCell>
  <singleXmlCell id="433" r="H30" connectionId="0">
    <xmlCellPr id="1" uniqueName="otherAmendments">
      <xmlPr mapId="3" xpath="/ReportingInfo/capital/otherTargetReserves/otherAmendments" xmlDataType="integer"/>
    </xmlCellPr>
  </singleXmlCell>
  <singleXmlCell id="434" r="H32" connectionId="0">
    <xmlCellPr id="1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r="H33" connectionId="0">
    <xmlCellPr id="1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r="H13" connectionId="0">
    <xmlCellPr id="1" uniqueName="balanceAtTheBeginningOfTheReportingPeriod">
      <xmlPr mapId="3" xpath="/ReportingInfo/capital/otherTargetReserves/balanceAtTheBeginningOfTheReportingPeriod" xmlDataType="integer"/>
    </xmlCellPr>
  </singleXmlCell>
  <singleXmlCell id="437" r="I15" connectionId="0">
    <xmlCellPr id="1" uniqueName="effectOfChangesInAccountingPolicy">
      <xmlPr mapId="3" xpath="/ReportingInfo/capital/accumulatedProfit/changesInOpeningBalances/effectOfChangesInAccountingPolicy" xmlDataType="integer"/>
    </xmlCellPr>
  </singleXmlCell>
  <singleXmlCell id="438" r="I16" connectionId="0">
    <xmlCellPr id="1" uniqueName="fundamentalMistakes">
      <xmlPr mapId="3" xpath="/ReportingInfo/capital/accumulatedProfit/changesInOpeningBalances/fundamentalMistakes" xmlDataType="integer"/>
    </xmlCellPr>
  </singleXmlCell>
  <singleXmlCell id="439" r="I20" connectionId="0">
    <xmlCellPr id="1" uniqueName="dividends">
      <xmlPr mapId="3" xpath="/ReportingInfo/capital/accumulatedProfit/profitSharing/dividends" xmlDataType="integer"/>
    </xmlCellPr>
  </singleXmlCell>
  <singleXmlCell id="440" r="I21" connectionId="0">
    <xmlCellPr id="1" uniqueName="others">
      <xmlPr mapId="3" xpath="/ReportingInfo/capital/accumulatedProfit/profitSharing/others" xmlDataType="integer"/>
    </xmlCellPr>
  </singleXmlCell>
  <singleXmlCell id="441" r="I22" connectionId="0">
    <xmlCellPr id="1" uniqueName="coveringLosses">
      <xmlPr mapId="3" xpath="/ReportingInfo/capital/accumulatedProfit/coveringLosses" xmlDataType="integer"/>
    </xmlCellPr>
  </singleXmlCell>
  <singleXmlCell id="442" r="I24" connectionId="0">
    <xmlCellPr id="1" uniqueName="increases">
      <xmlPr mapId="3" xpath="/ReportingInfo/capital/accumulatedProfit/subsequentValuationsOfTangibleAndIntangibleFixedAssets/increases" xmlDataType="integer"/>
    </xmlCellPr>
  </singleXmlCell>
  <singleXmlCell id="443" r="I25" connectionId="0">
    <xmlCellPr id="1" uniqueName="decreases">
      <xmlPr mapId="3" xpath="/ReportingInfo/capital/accumulatedProfit/subsequentValuationsOfTangibleAndIntangibleFixedAssets/decreases" xmlDataType="integer"/>
    </xmlCellPr>
  </singleXmlCell>
  <singleXmlCell id="444" r="I27" connectionId="0">
    <xmlCellPr id="1" uniqueName="increases">
      <xmlPr mapId="3" xpath="/ReportingInfo/capital/accumulatedProfit/subsequentValuationsOfFinancialAssetsAndInstruments/increases" xmlDataType="integer"/>
    </xmlCellPr>
  </singleXmlCell>
  <singleXmlCell id="445" r="I28" connectionId="0">
    <xmlCellPr id="1" uniqueName="decreases">
      <xmlPr mapId="3" xpath="/ReportingInfo/capital/accumulatedProfit/subsequentValuationsOfFinancialAssetsAndInstruments/decreases" xmlDataType="integer"/>
    </xmlCellPr>
  </singleXmlCell>
  <singleXmlCell id="446" r="I29" connectionId="0">
    <xmlCellPr id="1" uniqueName="effectOfDeferredTaxes">
      <xmlPr mapId="3" xpath="/ReportingInfo/capital/accumulatedProfit/effectOfDeferredTaxes" xmlDataType="integer"/>
    </xmlCellPr>
  </singleXmlCell>
  <singleXmlCell id="447" r="I30" connectionId="0">
    <xmlCellPr id="1" uniqueName="otherAmendments">
      <xmlPr mapId="3" xpath="/ReportingInfo/capital/accumulatedProfit/otherAmendments" xmlDataType="integer"/>
    </xmlCellPr>
  </singleXmlCell>
  <singleXmlCell id="448" r="I32" connectionId="0">
    <xmlCellPr id="1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r="I33" connectionId="0">
    <xmlCellPr id="1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r="J15" connectionId="0">
    <xmlCellPr id="1" uniqueName="effectOfChangesInAccountingPolicy">
      <xmlPr mapId="3" xpath="/ReportingInfo/capital/accumulatedLoss/changesInOpeningBalances/effectOfChangesInAccountingPolicy" xmlDataType="integer"/>
    </xmlCellPr>
  </singleXmlCell>
  <singleXmlCell id="451" r="J16" connectionId="0">
    <xmlCellPr id="1" uniqueName="fundamentalMistakes">
      <xmlPr mapId="3" xpath="/ReportingInfo/capital/accumulatedLoss/changesInOpeningBalances/fundamentalMistakes" xmlDataType="integer"/>
    </xmlCellPr>
  </singleXmlCell>
  <singleXmlCell id="452" r="J20" connectionId="0">
    <xmlCellPr id="1" uniqueName="dividends">
      <xmlPr mapId="3" xpath="/ReportingInfo/capital/accumulatedLoss/profitSharing/dividends" xmlDataType="integer"/>
    </xmlCellPr>
  </singleXmlCell>
  <singleXmlCell id="453" r="J21" connectionId="0">
    <xmlCellPr id="1" uniqueName="others">
      <xmlPr mapId="3" xpath="/ReportingInfo/capital/accumulatedLoss/profitSharing/others" xmlDataType="integer"/>
    </xmlCellPr>
  </singleXmlCell>
  <singleXmlCell id="454" r="J22" connectionId="0">
    <xmlCellPr id="1" uniqueName="coveringLosses">
      <xmlPr mapId="3" xpath="/ReportingInfo/capital/accumulatedLoss/coveringLosses" xmlDataType="integer"/>
    </xmlCellPr>
  </singleXmlCell>
  <singleXmlCell id="455" r="J24" connectionId="0">
    <xmlCellPr id="1" uniqueName="increases">
      <xmlPr mapId="3" xpath="/ReportingInfo/capital/accumulatedLoss/subsequentValuationsOfTangibleAndIntangibleFixedAssets/increases" xmlDataType="integer"/>
    </xmlCellPr>
  </singleXmlCell>
  <singleXmlCell id="456" r="J25" connectionId="0">
    <xmlCellPr id="1" uniqueName="decreases">
      <xmlPr mapId="3" xpath="/ReportingInfo/capital/accumulatedLoss/subsequentValuationsOfTangibleAndIntangibleFixedAssets/decreases" xmlDataType="integer"/>
    </xmlCellPr>
  </singleXmlCell>
  <singleXmlCell id="457" r="J27" connectionId="0">
    <xmlCellPr id="1" uniqueName="increases">
      <xmlPr mapId="3" xpath="/ReportingInfo/capital/accumulatedLoss/subsequentValuationsOfFinancialAssetsAndInstruments/increases" xmlDataType="integer"/>
    </xmlCellPr>
  </singleXmlCell>
  <singleXmlCell id="458" r="J28" connectionId="0">
    <xmlCellPr id="1" uniqueName="decreases">
      <xmlPr mapId="3" xpath="/ReportingInfo/capital/accumulatedLoss/subsequentValuationsOfFinancialAssetsAndInstruments/decreases" xmlDataType="integer"/>
    </xmlCellPr>
  </singleXmlCell>
  <singleXmlCell id="459" r="J29" connectionId="0">
    <xmlCellPr id="1" uniqueName="effectOfDeferredTaxes">
      <xmlPr mapId="3" xpath="/ReportingInfo/capital/accumulatedLoss/effectOfDeferredTaxes" xmlDataType="integer"/>
    </xmlCellPr>
  </singleXmlCell>
  <singleXmlCell id="460" r="J30" connectionId="0">
    <xmlCellPr id="1" uniqueName="otherAmendments">
      <xmlPr mapId="3" xpath="/ReportingInfo/capital/accumulatedLoss/otherAmendments" xmlDataType="integer"/>
    </xmlCellPr>
  </singleXmlCell>
  <singleXmlCell id="461" r="J32" connectionId="0">
    <xmlCellPr id="1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r="J33" connectionId="0">
    <xmlCellPr id="1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r="K15" connectionId="0">
    <xmlCellPr id="1" uniqueName="effectOfChangesInAccountingPolicy">
      <xmlPr mapId="3" xpath="/ReportingInfo/capital/transReserve/changesInOpeningBalances/effectOfChangesInAccountingPolicy" xmlDataType="integer"/>
    </xmlCellPr>
  </singleXmlCell>
  <singleXmlCell id="464" r="K16" connectionId="0">
    <xmlCellPr id="1" uniqueName="fundamentalMistakes">
      <xmlPr mapId="3" xpath="/ReportingInfo/capital/transReserve/changesInOpeningBalances/fundamentalMistakes" xmlDataType="integer"/>
    </xmlCellPr>
  </singleXmlCell>
  <singleXmlCell id="465" r="K20" connectionId="0">
    <xmlCellPr id="1" uniqueName="dividends">
      <xmlPr mapId="3" xpath="/ReportingInfo/capital/transReserve/profitSharing/dividends" xmlDataType="integer"/>
    </xmlCellPr>
  </singleXmlCell>
  <singleXmlCell id="466" r="K21" connectionId="0">
    <xmlCellPr id="1" uniqueName="others">
      <xmlPr mapId="3" xpath="/ReportingInfo/capital/transReserve/profitSharing/others" xmlDataType="integer"/>
    </xmlCellPr>
  </singleXmlCell>
  <singleXmlCell id="467" r="K22" connectionId="0">
    <xmlCellPr id="1" uniqueName="coveringLosses">
      <xmlPr mapId="3" xpath="/ReportingInfo/capital/transReserve/coveringLosses" xmlDataType="integer"/>
    </xmlCellPr>
  </singleXmlCell>
  <singleXmlCell id="468" r="K24" connectionId="0">
    <xmlCellPr id="1" uniqueName="increases">
      <xmlPr mapId="3" xpath="/ReportingInfo/capital/transReserve/subsequentValuationsOfTangibleAndIntangibleFixedAssets/increases" xmlDataType="integer"/>
    </xmlCellPr>
  </singleXmlCell>
  <singleXmlCell id="469" r="K25" connectionId="0">
    <xmlCellPr id="1" uniqueName="decreases">
      <xmlPr mapId="3" xpath="/ReportingInfo/capital/transReserve/subsequentValuationsOfTangibleAndIntangibleFixedAssets/decreases" xmlDataType="integer"/>
    </xmlCellPr>
  </singleXmlCell>
  <singleXmlCell id="470" r="K27" connectionId="0">
    <xmlCellPr id="1" uniqueName="increases">
      <xmlPr mapId="3" xpath="/ReportingInfo/capital/transReserve/subsequentValuationsOfFinancialAssetsAndInstruments/increases" xmlDataType="integer"/>
    </xmlCellPr>
  </singleXmlCell>
  <singleXmlCell id="471" r="K28" connectionId="0">
    <xmlCellPr id="1" uniqueName="decreases">
      <xmlPr mapId="3" xpath="/ReportingInfo/capital/transReserve/subsequentValuationsOfFinancialAssetsAndInstruments/decreases" xmlDataType="integer"/>
    </xmlCellPr>
  </singleXmlCell>
  <singleXmlCell id="472" r="K29" connectionId="0">
    <xmlCellPr id="1" uniqueName="effectOfDeferredTaxes">
      <xmlPr mapId="3" xpath="/ReportingInfo/capital/transReserve/effectOfDeferredTaxes" xmlDataType="integer"/>
    </xmlCellPr>
  </singleXmlCell>
  <singleXmlCell id="473" r="K30" connectionId="0">
    <xmlCellPr id="1" uniqueName="otherAmendments">
      <xmlPr mapId="3" xpath="/ReportingInfo/capital/transReserve/otherAmendments" xmlDataType="integer"/>
    </xmlCellPr>
  </singleXmlCell>
  <singleXmlCell id="474" r="K32" connectionId="0">
    <xmlCellPr id="1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r="K33" connectionId="0">
    <xmlCellPr id="1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r="K13" connectionId="0">
    <xmlCellPr id="1" uniqueName="balanceAtTheBeginningOfTheReportingPeriod">
      <xmlPr mapId="3" xpath="/ReportingInfo/capital/transReserve/balanceAtTheBeginningOfTheReportingPeriod" xmlDataType="integer"/>
    </xmlCellPr>
  </singleXmlCell>
  <singleXmlCell id="477" r="K18" connectionId="0">
    <xmlCellPr id="1" uniqueName="netProfitLossForThePeriod">
      <xmlPr mapId="3" xpath="/ReportingInfo/capital/transReserve/netProfitLossForThePeriod" xmlDataType="integer"/>
    </xmlCellPr>
  </singleXmlCell>
  <singleXmlCell id="478" r="M15" connectionId="0">
    <xmlCellPr id="1" uniqueName="effectOfChangesInAccountingPolicy">
      <xmlPr mapId="3" xpath="/ReportingInfo/capital/minorityParticipation/changesInOpeningBalances/effectOfChangesInAccountingPolicy" xmlDataType="integer"/>
    </xmlCellPr>
  </singleXmlCell>
  <singleXmlCell id="479" r="M16" connectionId="0">
    <xmlCellPr id="1" uniqueName="fundamentalMistakes">
      <xmlPr mapId="3" xpath="/ReportingInfo/capital/minorityParticipation/changesInOpeningBalances/fundamentalMistakes" xmlDataType="integer"/>
    </xmlCellPr>
  </singleXmlCell>
  <singleXmlCell id="480" r="M20" connectionId="0">
    <xmlCellPr id="1" uniqueName="dividends">
      <xmlPr mapId="3" xpath="/ReportingInfo/capital/minorityParticipation/profitSharing/dividends" xmlDataType="integer"/>
    </xmlCellPr>
  </singleXmlCell>
  <singleXmlCell id="481" r="M21" connectionId="0">
    <xmlCellPr id="1" uniqueName="others">
      <xmlPr mapId="3" xpath="/ReportingInfo/capital/minorityParticipation/profitSharing/others" xmlDataType="integer"/>
    </xmlCellPr>
  </singleXmlCell>
  <singleXmlCell id="482" r="M22" connectionId="0">
    <xmlCellPr id="1" uniqueName="coveringLosses">
      <xmlPr mapId="3" xpath="/ReportingInfo/capital/minorityParticipation/coveringLosses" xmlDataType="integer"/>
    </xmlCellPr>
  </singleXmlCell>
  <singleXmlCell id="483" r="M24" connectionId="0">
    <xmlCellPr id="1" uniqueName="increases">
      <xmlPr mapId="3" xpath="/ReportingInfo/capital/minorityParticipation/subsequentValuationsOfTangibleAndIntangibleFixedAssets/increases" xmlDataType="integer"/>
    </xmlCellPr>
  </singleXmlCell>
  <singleXmlCell id="484" r="M25" connectionId="0">
    <xmlCellPr id="1" uniqueName="decreases">
      <xmlPr mapId="3" xpath="/ReportingInfo/capital/minorityParticipation/subsequentValuationsOfTangibleAndIntangibleFixedAssets/decreases" xmlDataType="integer"/>
    </xmlCellPr>
  </singleXmlCell>
  <singleXmlCell id="485" r="M27" connectionId="0">
    <xmlCellPr id="1" uniqueName="increases">
      <xmlPr mapId="3" xpath="/ReportingInfo/capital/minorityParticipation/subsequentValuationsOfFinancialAssetsAndInstruments/increases" xmlDataType="integer"/>
    </xmlCellPr>
  </singleXmlCell>
  <singleXmlCell id="486" r="M28" connectionId="0">
    <xmlCellPr id="1" uniqueName="decreases">
      <xmlPr mapId="3" xpath="/ReportingInfo/capital/minorityParticipation/subsequentValuationsOfFinancialAssetsAndInstruments/decreases" xmlDataType="integer"/>
    </xmlCellPr>
  </singleXmlCell>
  <singleXmlCell id="487" r="M29" connectionId="0">
    <xmlCellPr id="1" uniqueName="effectOfDeferredTaxes">
      <xmlPr mapId="3" xpath="/ReportingInfo/capital/minorityParticipation/effectOfDeferredTaxes" xmlDataType="integer"/>
    </xmlCellPr>
  </singleXmlCell>
  <singleXmlCell id="488" r="M30" connectionId="0">
    <xmlCellPr id="1" uniqueName="otherAmendments">
      <xmlPr mapId="3" xpath="/ReportingInfo/capital/minorityParticipation/otherAmendments" xmlDataType="integer"/>
    </xmlCellPr>
  </singleXmlCell>
  <singleXmlCell id="489" r="M32" connectionId="0">
    <xmlCellPr id="1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r="M33" connectionId="0">
    <xmlCellPr id="1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r="M18" connectionId="0">
    <xmlCellPr id="1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30"/>
  <sheetViews>
    <sheetView view="pageBreakPreview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381" customWidth="1"/>
    <col min="2" max="2" width="65.6640625" style="381" customWidth="1"/>
    <col min="3" max="26" width="9.109375" style="381"/>
    <col min="27" max="27" width="9.88671875" style="381" bestFit="1" customWidth="1"/>
    <col min="28" max="16384" width="9.109375" style="381"/>
  </cols>
  <sheetData>
    <row r="1" spans="1:27">
      <c r="A1" s="1" t="s">
        <v>624</v>
      </c>
      <c r="B1" s="2"/>
      <c r="Z1" s="389">
        <v>1</v>
      </c>
      <c r="AA1" s="390">
        <f>IF(ISBLANK(_endDate),"",_endDate)</f>
        <v>46112</v>
      </c>
    </row>
    <row r="2" spans="1:27">
      <c r="A2" s="380" t="s">
        <v>647</v>
      </c>
      <c r="B2" s="377"/>
      <c r="Z2" s="389">
        <v>2</v>
      </c>
      <c r="AA2" s="390">
        <f>IF(ISBLANK(_pdeReportingDate),"",_pdeReportingDate)</f>
        <v>46170</v>
      </c>
    </row>
    <row r="3" spans="1:27">
      <c r="A3" s="378" t="s">
        <v>622</v>
      </c>
      <c r="B3" s="379"/>
      <c r="Z3" s="389">
        <v>3</v>
      </c>
      <c r="AA3" s="390" t="str">
        <f>IF(ISBLANK(_authorName),"",_authorName)</f>
        <v>Красимира Панайотова</v>
      </c>
    </row>
    <row r="4" spans="1:27">
      <c r="A4" s="376" t="s">
        <v>648</v>
      </c>
      <c r="B4" s="377"/>
    </row>
    <row r="5" spans="1:27" ht="31.2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410">
        <v>46170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591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411" t="s">
        <v>658</v>
      </c>
      <c r="G17" s="392"/>
    </row>
    <row r="18" spans="1:7">
      <c r="A18" s="7" t="s">
        <v>583</v>
      </c>
      <c r="B18" s="411" t="s">
        <v>659</v>
      </c>
    </row>
    <row r="19" spans="1:7">
      <c r="A19" s="7" t="s">
        <v>4</v>
      </c>
      <c r="B19" s="411" t="s">
        <v>660</v>
      </c>
    </row>
    <row r="20" spans="1:7">
      <c r="A20" s="7" t="s">
        <v>5</v>
      </c>
      <c r="B20" s="411" t="s">
        <v>660</v>
      </c>
    </row>
    <row r="21" spans="1:7">
      <c r="A21" s="10" t="s">
        <v>6</v>
      </c>
      <c r="B21" s="412" t="s">
        <v>661</v>
      </c>
    </row>
    <row r="22" spans="1:7">
      <c r="A22" s="10" t="s">
        <v>581</v>
      </c>
      <c r="B22" s="412"/>
    </row>
    <row r="23" spans="1:7">
      <c r="A23" s="10" t="s">
        <v>7</v>
      </c>
      <c r="B23" s="413" t="s">
        <v>662</v>
      </c>
    </row>
    <row r="24" spans="1:7">
      <c r="A24" s="10" t="s">
        <v>582</v>
      </c>
      <c r="B24" s="414" t="s">
        <v>663</v>
      </c>
    </row>
    <row r="25" spans="1:7">
      <c r="A25" s="7" t="s">
        <v>585</v>
      </c>
      <c r="B25" s="415" t="s">
        <v>664</v>
      </c>
    </row>
    <row r="26" spans="1:7">
      <c r="A26" s="10" t="s">
        <v>629</v>
      </c>
      <c r="B26" s="412" t="s">
        <v>665</v>
      </c>
    </row>
    <row r="27" spans="1:7">
      <c r="A27" s="10" t="s">
        <v>630</v>
      </c>
      <c r="B27" s="412" t="s">
        <v>666</v>
      </c>
    </row>
    <row r="28" spans="1:7">
      <c r="A28" s="10" t="s">
        <v>651</v>
      </c>
      <c r="B28" s="391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D1" zoomScale="75" zoomScaleNormal="85" zoomScaleSheetLayoutView="75" workbookViewId="0">
      <selection activeCell="G68" sqref="G68"/>
    </sheetView>
  </sheetViews>
  <sheetFormatPr defaultColWidth="9.33203125" defaultRowHeight="15.6"/>
  <cols>
    <col min="1" max="1" width="70.6640625" style="33" customWidth="1"/>
    <col min="2" max="2" width="10.6640625" style="33" customWidth="1"/>
    <col min="3" max="4" width="15.6640625" style="33" customWidth="1"/>
    <col min="5" max="5" width="70.6640625" style="33" customWidth="1"/>
    <col min="6" max="6" width="10.6640625" style="283" customWidth="1"/>
    <col min="7" max="7" width="15.6640625" style="33" customWidth="1"/>
    <col min="8" max="8" width="15.6640625" style="31" customWidth="1"/>
    <col min="9" max="9" width="3.44140625" style="31" customWidth="1"/>
    <col min="10" max="16384" width="9.332031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АКТИВ ПРОПЪРТИС АДСИЦ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115869689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2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2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2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10083</v>
      </c>
      <c r="H12" s="97">
        <v>10087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4</v>
      </c>
      <c r="D17" s="97">
        <v>4</v>
      </c>
      <c r="E17" s="101" t="s">
        <v>44</v>
      </c>
      <c r="F17" s="60" t="s">
        <v>45</v>
      </c>
      <c r="G17" s="98"/>
      <c r="H17" s="97"/>
    </row>
    <row r="18" spans="1:13" ht="31.2">
      <c r="A18" s="57" t="s">
        <v>523</v>
      </c>
      <c r="B18" s="59" t="s">
        <v>46</v>
      </c>
      <c r="C18" s="98">
        <v>635</v>
      </c>
      <c r="D18" s="97">
        <v>635</v>
      </c>
      <c r="E18" s="224" t="s">
        <v>47</v>
      </c>
      <c r="F18" s="223" t="s">
        <v>48</v>
      </c>
      <c r="G18" s="317">
        <f>G12+G15+G16+G17</f>
        <v>10083</v>
      </c>
      <c r="H18" s="318">
        <f>H12+H15+H16+H17</f>
        <v>10087</v>
      </c>
    </row>
    <row r="19" spans="1:13" ht="16.2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 ht="16.2">
      <c r="A20" s="225" t="s">
        <v>52</v>
      </c>
      <c r="B20" s="62" t="s">
        <v>53</v>
      </c>
      <c r="C20" s="305">
        <f>SUM(C12:C19)</f>
        <v>639</v>
      </c>
      <c r="D20" s="306">
        <f>SUM(D12:D19)</f>
        <v>639</v>
      </c>
      <c r="E20" s="57" t="s">
        <v>54</v>
      </c>
      <c r="F20" s="60" t="s">
        <v>55</v>
      </c>
      <c r="G20" s="98">
        <v>245</v>
      </c>
      <c r="H20" s="97">
        <v>241</v>
      </c>
    </row>
    <row r="21" spans="1:13" ht="16.2">
      <c r="A21" s="65" t="s">
        <v>56</v>
      </c>
      <c r="B21" s="62" t="s">
        <v>57</v>
      </c>
      <c r="C21" s="219">
        <v>44984</v>
      </c>
      <c r="D21" s="220">
        <v>44931</v>
      </c>
      <c r="E21" s="57" t="s">
        <v>58</v>
      </c>
      <c r="F21" s="60" t="s">
        <v>59</v>
      </c>
      <c r="G21" s="98">
        <v>210</v>
      </c>
      <c r="H21" s="97">
        <v>210</v>
      </c>
    </row>
    <row r="22" spans="1:13" ht="16.2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1</v>
      </c>
      <c r="H22" s="304">
        <f>SUM(H23:H25)</f>
        <v>1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>
        <v>1</v>
      </c>
      <c r="H25" s="97">
        <v>1</v>
      </c>
    </row>
    <row r="26" spans="1:13" ht="16.2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456</v>
      </c>
      <c r="H26" s="306">
        <f>H20+H21+H22</f>
        <v>452</v>
      </c>
      <c r="M26" s="63"/>
    </row>
    <row r="27" spans="1:13" ht="16.2">
      <c r="A27" s="57" t="s">
        <v>79</v>
      </c>
      <c r="B27" s="59" t="s">
        <v>80</v>
      </c>
      <c r="C27" s="98">
        <v>2</v>
      </c>
      <c r="D27" s="97">
        <v>2</v>
      </c>
      <c r="E27" s="65" t="s">
        <v>81</v>
      </c>
      <c r="F27" s="61"/>
      <c r="G27" s="319"/>
      <c r="H27" s="320"/>
    </row>
    <row r="28" spans="1:13" ht="16.2">
      <c r="A28" s="225" t="s">
        <v>82</v>
      </c>
      <c r="B28" s="62" t="s">
        <v>83</v>
      </c>
      <c r="C28" s="305">
        <f>SUM(C24:C27)</f>
        <v>2</v>
      </c>
      <c r="D28" s="306">
        <f>SUM(D24:D27)</f>
        <v>2</v>
      </c>
      <c r="E28" s="103" t="s">
        <v>84</v>
      </c>
      <c r="F28" s="60" t="s">
        <v>85</v>
      </c>
      <c r="G28" s="303">
        <f>SUM(G29:G31)</f>
        <v>5614</v>
      </c>
      <c r="H28" s="304">
        <f>SUM(H29:H31)</f>
        <v>2721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6843</v>
      </c>
      <c r="H29" s="97">
        <v>3950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-1136</v>
      </c>
      <c r="H30" s="97">
        <v>-1136</v>
      </c>
      <c r="M30" s="63"/>
    </row>
    <row r="31" spans="1:13">
      <c r="A31" s="57" t="s">
        <v>91</v>
      </c>
      <c r="B31" s="59" t="s">
        <v>92</v>
      </c>
      <c r="C31" s="98">
        <v>505</v>
      </c>
      <c r="D31" s="97">
        <v>505</v>
      </c>
      <c r="E31" s="57" t="s">
        <v>93</v>
      </c>
      <c r="F31" s="60" t="s">
        <v>94</v>
      </c>
      <c r="G31" s="98">
        <v>-93</v>
      </c>
      <c r="H31" s="97">
        <v>-93</v>
      </c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>
        <v>2893</v>
      </c>
      <c r="M32" s="63"/>
    </row>
    <row r="33" spans="1:13" ht="16.2">
      <c r="A33" s="225" t="s">
        <v>99</v>
      </c>
      <c r="B33" s="62" t="s">
        <v>100</v>
      </c>
      <c r="C33" s="305">
        <f>C31+C32</f>
        <v>505</v>
      </c>
      <c r="D33" s="306">
        <f>D31+D32</f>
        <v>505</v>
      </c>
      <c r="E33" s="101" t="s">
        <v>101</v>
      </c>
      <c r="F33" s="60" t="s">
        <v>102</v>
      </c>
      <c r="G33" s="98">
        <v>-412</v>
      </c>
      <c r="H33" s="97"/>
    </row>
    <row r="34" spans="1:13" ht="16.2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5202</v>
      </c>
      <c r="H34" s="306">
        <f>H28+H32+H33</f>
        <v>5614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15741</v>
      </c>
      <c r="H37" s="308">
        <f>H26+H18+H34</f>
        <v>16153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2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2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4259</v>
      </c>
      <c r="H45" s="97">
        <v>4258</v>
      </c>
    </row>
    <row r="46" spans="1:13" ht="16.2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27339</v>
      </c>
      <c r="H48" s="97">
        <v>27339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 ht="16.2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31598</v>
      </c>
      <c r="H50" s="304">
        <f>SUM(H44:H49)</f>
        <v>31597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 ht="16.2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 ht="16.2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 ht="16.2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 ht="16.2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2" thickBot="1">
      <c r="A56" s="218" t="s">
        <v>170</v>
      </c>
      <c r="B56" s="109" t="s">
        <v>171</v>
      </c>
      <c r="C56" s="309">
        <f>C20+C21+C22+C28+C33+C46+C52+C54+C55</f>
        <v>46130</v>
      </c>
      <c r="D56" s="310">
        <f>D20+D21+D22+D28+D33+D46+D52+D54+D55</f>
        <v>46077</v>
      </c>
      <c r="E56" s="65" t="s">
        <v>528</v>
      </c>
      <c r="F56" s="64" t="s">
        <v>172</v>
      </c>
      <c r="G56" s="307">
        <f>G50+G52+G53+G54+G55</f>
        <v>31598</v>
      </c>
      <c r="H56" s="308">
        <f>H50+H52+H53+H54+H55</f>
        <v>31597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2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69</v>
      </c>
      <c r="H59" s="97">
        <v>92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1342</v>
      </c>
      <c r="H61" s="304">
        <f>SUM(H62:H68)</f>
        <v>1437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>
        <v>415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15</v>
      </c>
      <c r="H64" s="97">
        <v>23</v>
      </c>
      <c r="M64" s="63"/>
    </row>
    <row r="65" spans="1:13" ht="16.2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>
        <v>1270</v>
      </c>
      <c r="H65" s="97">
        <v>977</v>
      </c>
    </row>
    <row r="66" spans="1:13" ht="16.2">
      <c r="A66" s="57"/>
      <c r="B66" s="62"/>
      <c r="C66" s="303"/>
      <c r="D66" s="304"/>
      <c r="E66" s="57" t="s">
        <v>204</v>
      </c>
      <c r="F66" s="60" t="s">
        <v>205</v>
      </c>
      <c r="G66" s="98">
        <v>4</v>
      </c>
      <c r="H66" s="97">
        <v>3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/>
      <c r="H67" s="97"/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>
        <v>53</v>
      </c>
      <c r="H68" s="97">
        <v>19</v>
      </c>
    </row>
    <row r="69" spans="1:13">
      <c r="A69" s="57" t="s">
        <v>210</v>
      </c>
      <c r="B69" s="59" t="s">
        <v>211</v>
      </c>
      <c r="C69" s="98">
        <v>4</v>
      </c>
      <c r="D69" s="97">
        <v>4</v>
      </c>
      <c r="E69" s="102" t="s">
        <v>79</v>
      </c>
      <c r="F69" s="60" t="s">
        <v>216</v>
      </c>
      <c r="G69" s="98">
        <v>351</v>
      </c>
      <c r="H69" s="97">
        <v>108</v>
      </c>
    </row>
    <row r="70" spans="1:13">
      <c r="A70" s="57" t="s">
        <v>214</v>
      </c>
      <c r="B70" s="59" t="s">
        <v>215</v>
      </c>
      <c r="C70" s="98">
        <v>2556</v>
      </c>
      <c r="D70" s="97">
        <v>2609</v>
      </c>
      <c r="E70" s="57" t="s">
        <v>219</v>
      </c>
      <c r="F70" s="60" t="s">
        <v>220</v>
      </c>
      <c r="G70" s="98"/>
      <c r="H70" s="97"/>
    </row>
    <row r="71" spans="1:13" ht="16.2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1762</v>
      </c>
      <c r="H71" s="306">
        <f>H59+H60+H61+H69+H70</f>
        <v>1637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 ht="16.2">
      <c r="A73" s="57" t="s">
        <v>224</v>
      </c>
      <c r="B73" s="59" t="s">
        <v>225</v>
      </c>
      <c r="C73" s="98">
        <v>3</v>
      </c>
      <c r="D73" s="97">
        <v>2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 ht="16.2">
      <c r="A75" s="57" t="s">
        <v>228</v>
      </c>
      <c r="B75" s="59" t="s">
        <v>229</v>
      </c>
      <c r="C75" s="98">
        <v>158</v>
      </c>
      <c r="D75" s="97">
        <v>383</v>
      </c>
      <c r="E75" s="228" t="s">
        <v>160</v>
      </c>
      <c r="F75" s="61" t="s">
        <v>233</v>
      </c>
      <c r="G75" s="221"/>
      <c r="H75" s="222"/>
    </row>
    <row r="76" spans="1:13" ht="16.2">
      <c r="A76" s="225" t="s">
        <v>77</v>
      </c>
      <c r="B76" s="62" t="s">
        <v>232</v>
      </c>
      <c r="C76" s="305">
        <f>SUM(C68:C75)</f>
        <v>2721</v>
      </c>
      <c r="D76" s="306">
        <f>SUM(D68:D75)</f>
        <v>2998</v>
      </c>
      <c r="E76" s="279"/>
      <c r="F76" s="280"/>
      <c r="G76" s="303"/>
      <c r="H76" s="327"/>
    </row>
    <row r="77" spans="1:13" ht="16.2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1762</v>
      </c>
      <c r="H79" s="308">
        <f>H71+H73+H75+H77</f>
        <v>1637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 ht="16.2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 ht="16.2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/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250</v>
      </c>
      <c r="D89" s="97">
        <v>312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 ht="16.2">
      <c r="A92" s="225" t="s">
        <v>526</v>
      </c>
      <c r="B92" s="62" t="s">
        <v>260</v>
      </c>
      <c r="C92" s="305">
        <f>SUM(C88:C91)</f>
        <v>250</v>
      </c>
      <c r="D92" s="306">
        <f>SUM(D88:D91)</f>
        <v>312</v>
      </c>
      <c r="E92" s="105"/>
      <c r="F92" s="68"/>
      <c r="G92" s="328"/>
      <c r="H92" s="329"/>
      <c r="M92" s="63"/>
    </row>
    <row r="93" spans="1:13" ht="16.2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2" thickBot="1">
      <c r="A94" s="218" t="s">
        <v>263</v>
      </c>
      <c r="B94" s="109" t="s">
        <v>264</v>
      </c>
      <c r="C94" s="309">
        <f>C65+C76+C85+C92+C93</f>
        <v>2971</v>
      </c>
      <c r="D94" s="310">
        <f>D65+D76+D85+D92+D93</f>
        <v>3310</v>
      </c>
      <c r="E94" s="126"/>
      <c r="F94" s="127"/>
      <c r="G94" s="330"/>
      <c r="H94" s="331"/>
      <c r="M94" s="63"/>
    </row>
    <row r="95" spans="1:13" ht="31.8" thickBot="1">
      <c r="A95" s="230" t="s">
        <v>265</v>
      </c>
      <c r="B95" s="231" t="s">
        <v>266</v>
      </c>
      <c r="C95" s="311">
        <f>C94+C56</f>
        <v>49101</v>
      </c>
      <c r="D95" s="312">
        <f>D94+D56</f>
        <v>49387</v>
      </c>
      <c r="E95" s="128" t="s">
        <v>603</v>
      </c>
      <c r="F95" s="232" t="s">
        <v>268</v>
      </c>
      <c r="G95" s="311">
        <f>G37+G40+G56+G79</f>
        <v>49101</v>
      </c>
      <c r="H95" s="312">
        <f>H37+H40+H56+H79</f>
        <v>49387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4" t="s">
        <v>635</v>
      </c>
      <c r="B98" s="394">
        <f>pdeReportingDate</f>
        <v>46170</v>
      </c>
      <c r="C98" s="394"/>
      <c r="D98" s="394"/>
      <c r="E98" s="394"/>
      <c r="F98" s="394"/>
      <c r="G98" s="394"/>
      <c r="H98" s="394"/>
      <c r="M98" s="63"/>
    </row>
    <row r="99" spans="1:13">
      <c r="A99" s="384"/>
      <c r="B99" s="37"/>
      <c r="C99" s="37"/>
      <c r="D99" s="37"/>
      <c r="E99" s="37"/>
      <c r="F99" s="37"/>
      <c r="G99" s="37"/>
      <c r="H99" s="37"/>
      <c r="M99" s="63"/>
    </row>
    <row r="100" spans="1:13">
      <c r="A100" s="385" t="s">
        <v>8</v>
      </c>
      <c r="B100" s="395" t="str">
        <f>authorName</f>
        <v>Красимира Панайотова</v>
      </c>
      <c r="C100" s="395"/>
      <c r="D100" s="395"/>
      <c r="E100" s="395"/>
      <c r="F100" s="395"/>
      <c r="G100" s="395"/>
      <c r="H100" s="395"/>
    </row>
    <row r="101" spans="1:13">
      <c r="A101" s="385"/>
      <c r="B101" s="49"/>
      <c r="C101" s="49"/>
      <c r="D101" s="49"/>
      <c r="E101" s="49"/>
      <c r="F101" s="49"/>
      <c r="G101" s="49"/>
      <c r="H101" s="49"/>
    </row>
    <row r="102" spans="1:13">
      <c r="A102" s="385" t="s">
        <v>584</v>
      </c>
      <c r="B102" s="396"/>
      <c r="C102" s="396"/>
      <c r="D102" s="396"/>
      <c r="E102" s="396"/>
      <c r="F102" s="396"/>
      <c r="G102" s="396"/>
      <c r="H102" s="396"/>
    </row>
    <row r="103" spans="1:13" ht="21.75" customHeight="1">
      <c r="A103" s="386"/>
      <c r="B103" s="393" t="s">
        <v>637</v>
      </c>
      <c r="C103" s="393"/>
      <c r="D103" s="393"/>
      <c r="E103" s="393"/>
      <c r="M103" s="63"/>
    </row>
    <row r="104" spans="1:13" ht="21.75" customHeight="1">
      <c r="A104" s="386"/>
      <c r="B104" s="393" t="s">
        <v>637</v>
      </c>
      <c r="C104" s="393"/>
      <c r="D104" s="393"/>
      <c r="E104" s="393"/>
    </row>
    <row r="105" spans="1:13" ht="21.75" customHeight="1">
      <c r="A105" s="386"/>
      <c r="B105" s="393" t="s">
        <v>637</v>
      </c>
      <c r="C105" s="393"/>
      <c r="D105" s="393"/>
      <c r="E105" s="393"/>
      <c r="M105" s="63"/>
    </row>
    <row r="106" spans="1:13" ht="21.75" customHeight="1">
      <c r="A106" s="386"/>
      <c r="B106" s="393" t="s">
        <v>637</v>
      </c>
      <c r="C106" s="393"/>
      <c r="D106" s="393"/>
      <c r="E106" s="393"/>
    </row>
    <row r="107" spans="1:13" ht="21.75" customHeight="1">
      <c r="A107" s="386"/>
      <c r="B107" s="393"/>
      <c r="C107" s="393"/>
      <c r="D107" s="393"/>
      <c r="E107" s="393"/>
      <c r="M107" s="63"/>
    </row>
    <row r="108" spans="1:13" ht="21.75" customHeight="1">
      <c r="A108" s="386"/>
      <c r="B108" s="393"/>
      <c r="C108" s="393"/>
      <c r="D108" s="393"/>
      <c r="E108" s="393"/>
    </row>
    <row r="109" spans="1:13" ht="21.75" customHeight="1">
      <c r="A109" s="386"/>
      <c r="B109" s="393"/>
      <c r="C109" s="393"/>
      <c r="D109" s="393"/>
      <c r="E109" s="393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" zoomScale="75" zoomScaleNormal="70" zoomScaleSheetLayoutView="75" workbookViewId="0">
      <selection activeCell="D26" sqref="D26"/>
    </sheetView>
  </sheetViews>
  <sheetFormatPr defaultColWidth="9.33203125" defaultRowHeight="15.6"/>
  <cols>
    <col min="1" max="1" width="50.6640625" style="28" customWidth="1"/>
    <col min="2" max="2" width="10.6640625" style="28" customWidth="1"/>
    <col min="3" max="4" width="15.6640625" style="27" customWidth="1"/>
    <col min="5" max="5" width="50.6640625" style="28" customWidth="1"/>
    <col min="6" max="6" width="10.6640625" style="28" customWidth="1"/>
    <col min="7" max="8" width="15.6640625" style="27" customWidth="1"/>
    <col min="9" max="16384" width="9.332031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АКТИВ ПРОПЪРТИС АДСИЦ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115869689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2" thickBot="1">
      <c r="A7" s="26"/>
      <c r="B7" s="13"/>
      <c r="G7" s="13"/>
      <c r="H7" s="29" t="s">
        <v>654</v>
      </c>
    </row>
    <row r="8" spans="1:8" ht="31.2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2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 ht="16.2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112</v>
      </c>
      <c r="D13" s="213">
        <v>74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/>
      <c r="D14" s="213"/>
      <c r="E14" s="95" t="s">
        <v>285</v>
      </c>
      <c r="F14" s="139" t="s">
        <v>286</v>
      </c>
      <c r="G14" s="212">
        <v>14</v>
      </c>
      <c r="H14" s="213">
        <v>44</v>
      </c>
    </row>
    <row r="15" spans="1:8">
      <c r="A15" s="95" t="s">
        <v>287</v>
      </c>
      <c r="B15" s="93" t="s">
        <v>288</v>
      </c>
      <c r="C15" s="212">
        <v>35</v>
      </c>
      <c r="D15" s="213">
        <v>28</v>
      </c>
      <c r="E15" s="95" t="s">
        <v>79</v>
      </c>
      <c r="F15" s="139" t="s">
        <v>289</v>
      </c>
      <c r="G15" s="212"/>
      <c r="H15" s="213">
        <v>352</v>
      </c>
    </row>
    <row r="16" spans="1:8" ht="16.2">
      <c r="A16" s="95" t="s">
        <v>290</v>
      </c>
      <c r="B16" s="93" t="s">
        <v>291</v>
      </c>
      <c r="C16" s="212">
        <v>2</v>
      </c>
      <c r="D16" s="213">
        <v>2</v>
      </c>
      <c r="E16" s="135" t="s">
        <v>52</v>
      </c>
      <c r="F16" s="161" t="s">
        <v>292</v>
      </c>
      <c r="G16" s="332">
        <f>SUM(G12:G15)</f>
        <v>14</v>
      </c>
      <c r="H16" s="333">
        <f>SUM(H12:H15)</f>
        <v>396</v>
      </c>
    </row>
    <row r="17" spans="1:8" ht="31.2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2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3</v>
      </c>
      <c r="D19" s="213">
        <v>5</v>
      </c>
      <c r="E19" s="95" t="s">
        <v>301</v>
      </c>
      <c r="F19" s="136" t="s">
        <v>302</v>
      </c>
      <c r="G19" s="212"/>
      <c r="H19" s="213"/>
    </row>
    <row r="20" spans="1:8" ht="16.2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 ht="16.2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 ht="16.2">
      <c r="A22" s="135" t="s">
        <v>52</v>
      </c>
      <c r="B22" s="94" t="s">
        <v>308</v>
      </c>
      <c r="C22" s="332">
        <f>SUM(C12:C18)+C19</f>
        <v>152</v>
      </c>
      <c r="D22" s="333">
        <f>SUM(D12:D18)+D19</f>
        <v>109</v>
      </c>
      <c r="E22" s="95" t="s">
        <v>309</v>
      </c>
      <c r="F22" s="136" t="s">
        <v>310</v>
      </c>
      <c r="G22" s="212"/>
      <c r="H22" s="213"/>
    </row>
    <row r="23" spans="1:8" ht="16.2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2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2">
      <c r="A25" s="95" t="s">
        <v>316</v>
      </c>
      <c r="B25" s="136" t="s">
        <v>317</v>
      </c>
      <c r="C25" s="212">
        <v>274</v>
      </c>
      <c r="D25" s="213">
        <v>183</v>
      </c>
      <c r="E25" s="95" t="s">
        <v>318</v>
      </c>
      <c r="F25" s="136" t="s">
        <v>319</v>
      </c>
      <c r="G25" s="212"/>
      <c r="H25" s="213"/>
    </row>
    <row r="26" spans="1:8" ht="31.2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2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0</v>
      </c>
      <c r="H27" s="333">
        <f>SUM(H22:H26)</f>
        <v>0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 ht="16.2">
      <c r="A29" s="135" t="s">
        <v>77</v>
      </c>
      <c r="B29" s="137" t="s">
        <v>328</v>
      </c>
      <c r="C29" s="332">
        <f>SUM(C25:C28)</f>
        <v>274</v>
      </c>
      <c r="D29" s="333">
        <f>SUM(D25:D28)</f>
        <v>183</v>
      </c>
      <c r="E29" s="95"/>
      <c r="F29" s="92"/>
      <c r="G29" s="91"/>
      <c r="H29" s="141"/>
    </row>
    <row r="30" spans="1:8" ht="16.8" thickBot="1">
      <c r="A30" s="152"/>
      <c r="B30" s="153"/>
      <c r="C30" s="164"/>
      <c r="D30" s="165"/>
      <c r="E30" s="154"/>
      <c r="F30" s="162"/>
      <c r="G30" s="156"/>
      <c r="H30" s="157"/>
    </row>
    <row r="31" spans="1:8" ht="31.2">
      <c r="A31" s="148" t="s">
        <v>329</v>
      </c>
      <c r="B31" s="130" t="s">
        <v>330</v>
      </c>
      <c r="C31" s="150">
        <f>C29+C22</f>
        <v>426</v>
      </c>
      <c r="D31" s="151">
        <f>D29+D22</f>
        <v>292</v>
      </c>
      <c r="E31" s="148" t="s">
        <v>520</v>
      </c>
      <c r="F31" s="163" t="s">
        <v>331</v>
      </c>
      <c r="G31" s="150">
        <f>G16+G18+G27</f>
        <v>14</v>
      </c>
      <c r="H31" s="151">
        <f>H16+H18+H27</f>
        <v>396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 ht="16.2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104</v>
      </c>
      <c r="E33" s="132" t="s">
        <v>334</v>
      </c>
      <c r="F33" s="137" t="s">
        <v>335</v>
      </c>
      <c r="G33" s="332">
        <f>IF((C31-G31)&gt;0,C31-G31,0)</f>
        <v>412</v>
      </c>
      <c r="H33" s="333">
        <f>IF((D31-H31)&gt;0,D31-H31,0)</f>
        <v>0</v>
      </c>
    </row>
    <row r="34" spans="1:8" ht="32.4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 ht="16.2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8" thickBot="1">
      <c r="A36" s="155" t="s">
        <v>344</v>
      </c>
      <c r="B36" s="153" t="s">
        <v>345</v>
      </c>
      <c r="C36" s="338">
        <f>C31-C34+C35</f>
        <v>426</v>
      </c>
      <c r="D36" s="339">
        <f>D31-D34+D35</f>
        <v>292</v>
      </c>
      <c r="E36" s="159" t="s">
        <v>346</v>
      </c>
      <c r="F36" s="153" t="s">
        <v>347</v>
      </c>
      <c r="G36" s="164">
        <f>G35-G34+G31</f>
        <v>14</v>
      </c>
      <c r="H36" s="165">
        <f>H35-H34+H31</f>
        <v>396</v>
      </c>
    </row>
    <row r="37" spans="1:8" ht="16.2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104</v>
      </c>
      <c r="E37" s="158" t="s">
        <v>350</v>
      </c>
      <c r="F37" s="163" t="s">
        <v>351</v>
      </c>
      <c r="G37" s="150">
        <f>IF((C36-G36)&gt;0,C36-G36,0)</f>
        <v>412</v>
      </c>
      <c r="H37" s="151">
        <f>IF((D36-H36)&gt;0,D36-H36,0)</f>
        <v>0</v>
      </c>
    </row>
    <row r="38" spans="1:8" ht="16.2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2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2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104</v>
      </c>
      <c r="E42" s="144" t="s">
        <v>362</v>
      </c>
      <c r="F42" s="96" t="s">
        <v>363</v>
      </c>
      <c r="G42" s="140">
        <f>IF(G37&gt;0,IF(C38+G37&lt;0,0,C38+G37),IF(C37-C38&lt;0,C38-C37,0))</f>
        <v>412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2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104</v>
      </c>
      <c r="E44" s="159" t="s">
        <v>369</v>
      </c>
      <c r="F44" s="166" t="s">
        <v>370</v>
      </c>
      <c r="G44" s="164">
        <f>IF(C42=0,IF(G42-G43&gt;0,G42-G43+C43,0),IF(C42-C43&lt;0,C43-C42+G43,0))</f>
        <v>412</v>
      </c>
      <c r="H44" s="165">
        <f>IF(D42=0,IF(H42-H43&gt;0,H42-H43+D43,0),IF(D42-D43&lt;0,D43-D42+H43,0))</f>
        <v>0</v>
      </c>
    </row>
    <row r="45" spans="1:8" ht="16.2" thickBot="1">
      <c r="A45" s="167" t="s">
        <v>371</v>
      </c>
      <c r="B45" s="168" t="s">
        <v>372</v>
      </c>
      <c r="C45" s="334">
        <f>C36+C38+C42</f>
        <v>426</v>
      </c>
      <c r="D45" s="335">
        <f>D36+D38+D42</f>
        <v>396</v>
      </c>
      <c r="E45" s="167" t="s">
        <v>373</v>
      </c>
      <c r="F45" s="169" t="s">
        <v>374</v>
      </c>
      <c r="G45" s="334">
        <f>G42+G36</f>
        <v>426</v>
      </c>
      <c r="H45" s="335">
        <f>H42+H36</f>
        <v>396</v>
      </c>
    </row>
    <row r="46" spans="1:8">
      <c r="B46" s="276"/>
      <c r="C46" s="277"/>
      <c r="D46" s="277"/>
      <c r="E46" s="278"/>
      <c r="G46" s="277"/>
      <c r="H46" s="277"/>
    </row>
    <row r="47" spans="1:8">
      <c r="A47" s="397" t="s">
        <v>636</v>
      </c>
      <c r="B47" s="397"/>
      <c r="C47" s="397"/>
      <c r="D47" s="397"/>
      <c r="E47" s="397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4" t="s">
        <v>635</v>
      </c>
      <c r="B50" s="394">
        <f>pdeReportingDate</f>
        <v>46170</v>
      </c>
      <c r="C50" s="394"/>
      <c r="D50" s="394"/>
      <c r="E50" s="394"/>
      <c r="F50" s="394"/>
      <c r="G50" s="394"/>
      <c r="H50" s="394"/>
      <c r="M50" s="63"/>
    </row>
    <row r="51" spans="1:13" s="31" customFormat="1">
      <c r="A51" s="384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5" t="s">
        <v>8</v>
      </c>
      <c r="B52" s="395" t="str">
        <f>authorName</f>
        <v>Красимира Панайотова</v>
      </c>
      <c r="C52" s="395"/>
      <c r="D52" s="395"/>
      <c r="E52" s="395"/>
      <c r="F52" s="395"/>
      <c r="G52" s="395"/>
      <c r="H52" s="395"/>
    </row>
    <row r="53" spans="1:13" s="31" customFormat="1">
      <c r="A53" s="385"/>
      <c r="B53" s="49"/>
      <c r="C53" s="49"/>
      <c r="D53" s="49"/>
      <c r="E53" s="49"/>
      <c r="F53" s="49"/>
      <c r="G53" s="49"/>
      <c r="H53" s="49"/>
    </row>
    <row r="54" spans="1:13" s="31" customFormat="1">
      <c r="A54" s="385" t="s">
        <v>584</v>
      </c>
      <c r="B54" s="396"/>
      <c r="C54" s="396"/>
      <c r="D54" s="396"/>
      <c r="E54" s="396"/>
      <c r="F54" s="396"/>
      <c r="G54" s="396"/>
      <c r="H54" s="396"/>
    </row>
    <row r="55" spans="1:13" ht="15.75" customHeight="1">
      <c r="A55" s="386"/>
      <c r="B55" s="393" t="s">
        <v>637</v>
      </c>
      <c r="C55" s="393"/>
      <c r="D55" s="393"/>
      <c r="E55" s="393"/>
      <c r="F55" s="283"/>
      <c r="G55" s="33"/>
      <c r="H55" s="31"/>
    </row>
    <row r="56" spans="1:13" ht="15.75" customHeight="1">
      <c r="A56" s="386"/>
      <c r="B56" s="393" t="s">
        <v>637</v>
      </c>
      <c r="C56" s="393"/>
      <c r="D56" s="393"/>
      <c r="E56" s="393"/>
      <c r="F56" s="283"/>
      <c r="G56" s="33"/>
      <c r="H56" s="31"/>
    </row>
    <row r="57" spans="1:13" ht="15.75" customHeight="1">
      <c r="A57" s="386"/>
      <c r="B57" s="393" t="s">
        <v>637</v>
      </c>
      <c r="C57" s="393"/>
      <c r="D57" s="393"/>
      <c r="E57" s="393"/>
      <c r="F57" s="283"/>
      <c r="G57" s="33"/>
      <c r="H57" s="31"/>
    </row>
    <row r="58" spans="1:13" ht="15.75" customHeight="1">
      <c r="A58" s="386"/>
      <c r="B58" s="393" t="s">
        <v>637</v>
      </c>
      <c r="C58" s="393"/>
      <c r="D58" s="393"/>
      <c r="E58" s="393"/>
      <c r="F58" s="283"/>
      <c r="G58" s="33"/>
      <c r="H58" s="31"/>
    </row>
    <row r="59" spans="1:13">
      <c r="A59" s="386"/>
      <c r="B59" s="393"/>
      <c r="C59" s="393"/>
      <c r="D59" s="393"/>
      <c r="E59" s="393"/>
      <c r="F59" s="283"/>
      <c r="G59" s="33"/>
      <c r="H59" s="31"/>
    </row>
    <row r="60" spans="1:13">
      <c r="A60" s="386"/>
      <c r="B60" s="393"/>
      <c r="C60" s="393"/>
      <c r="D60" s="393"/>
      <c r="E60" s="393"/>
      <c r="F60" s="283"/>
      <c r="G60" s="33"/>
      <c r="H60" s="31"/>
    </row>
    <row r="61" spans="1:13">
      <c r="A61" s="386"/>
      <c r="B61" s="393"/>
      <c r="C61" s="393"/>
      <c r="D61" s="393"/>
      <c r="E61" s="393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7" zoomScaleNormal="100" zoomScaleSheetLayoutView="80" workbookViewId="0">
      <selection activeCell="D46" sqref="D46"/>
    </sheetView>
  </sheetViews>
  <sheetFormatPr defaultColWidth="9.33203125" defaultRowHeight="15.6"/>
  <cols>
    <col min="1" max="1" width="69.88671875" style="80" customWidth="1"/>
    <col min="2" max="2" width="11.88671875" style="80" bestFit="1" customWidth="1"/>
    <col min="3" max="4" width="22.6640625" style="80" customWidth="1"/>
    <col min="5" max="5" width="10.109375" style="80" customWidth="1"/>
    <col min="6" max="6" width="12" style="80" customWidth="1"/>
    <col min="7" max="7" width="12.109375" style="80" bestFit="1" customWidth="1"/>
    <col min="8" max="16384" width="9.332031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АКТИВ ПРОПЪРТИС АДСИЦ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115869689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2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2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 ht="16.2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306</v>
      </c>
      <c r="D11" s="97">
        <v>64</v>
      </c>
    </row>
    <row r="12" spans="1:13">
      <c r="A12" s="174" t="s">
        <v>380</v>
      </c>
      <c r="B12" s="85" t="s">
        <v>381</v>
      </c>
      <c r="C12" s="98">
        <v>-39</v>
      </c>
      <c r="D12" s="97">
        <v>-31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2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-37</v>
      </c>
      <c r="D14" s="97">
        <v>-32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-18</v>
      </c>
      <c r="D15" s="97">
        <v>-31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2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195</v>
      </c>
      <c r="D20" s="97">
        <v>71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2" thickBot="1">
      <c r="A21" s="188" t="s">
        <v>398</v>
      </c>
      <c r="B21" s="189" t="s">
        <v>399</v>
      </c>
      <c r="C21" s="356">
        <f>SUM(C11:C20)</f>
        <v>407</v>
      </c>
      <c r="D21" s="357">
        <f>SUM(D11:D20)</f>
        <v>41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 ht="16.2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2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0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 ht="16.2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1</v>
      </c>
      <c r="D37" s="97"/>
    </row>
    <row r="38" spans="1:13">
      <c r="A38" s="174" t="s">
        <v>429</v>
      </c>
      <c r="B38" s="85" t="s">
        <v>430</v>
      </c>
      <c r="C38" s="98">
        <v>-441</v>
      </c>
      <c r="D38" s="97">
        <v>-23</v>
      </c>
    </row>
    <row r="39" spans="1:13">
      <c r="A39" s="174" t="s">
        <v>431</v>
      </c>
      <c r="B39" s="85" t="s">
        <v>432</v>
      </c>
      <c r="C39" s="98"/>
      <c r="D39" s="97"/>
    </row>
    <row r="40" spans="1:13" ht="31.2">
      <c r="A40" s="174" t="s">
        <v>433</v>
      </c>
      <c r="B40" s="85" t="s">
        <v>434</v>
      </c>
      <c r="C40" s="98">
        <v>-29</v>
      </c>
      <c r="D40" s="97">
        <v>-30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2" thickBot="1">
      <c r="A43" s="191" t="s">
        <v>439</v>
      </c>
      <c r="B43" s="192" t="s">
        <v>440</v>
      </c>
      <c r="C43" s="358">
        <f>SUM(C35:C42)</f>
        <v>-469</v>
      </c>
      <c r="D43" s="359">
        <f>SUM(D35:D42)</f>
        <v>-53</v>
      </c>
      <c r="G43" s="86"/>
      <c r="H43" s="86"/>
    </row>
    <row r="44" spans="1:13" ht="16.2" thickBot="1">
      <c r="A44" s="195" t="s">
        <v>441</v>
      </c>
      <c r="B44" s="196" t="s">
        <v>442</v>
      </c>
      <c r="C44" s="202">
        <f>C43+C33+C21</f>
        <v>-62</v>
      </c>
      <c r="D44" s="203">
        <f>D43+D33+D21</f>
        <v>-12</v>
      </c>
      <c r="G44" s="86"/>
      <c r="H44" s="86"/>
    </row>
    <row r="45" spans="1:13" ht="16.8" thickBot="1">
      <c r="A45" s="197" t="s">
        <v>443</v>
      </c>
      <c r="B45" s="198" t="s">
        <v>444</v>
      </c>
      <c r="C45" s="204">
        <v>312</v>
      </c>
      <c r="D45" s="205">
        <v>54</v>
      </c>
      <c r="G45" s="86"/>
      <c r="H45" s="86"/>
    </row>
    <row r="46" spans="1:13" ht="16.8" thickBot="1">
      <c r="A46" s="200" t="s">
        <v>445</v>
      </c>
      <c r="B46" s="201" t="s">
        <v>446</v>
      </c>
      <c r="C46" s="206">
        <f>C45+C44</f>
        <v>250</v>
      </c>
      <c r="D46" s="207">
        <f>D45+D44</f>
        <v>42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2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2" t="s">
        <v>627</v>
      </c>
      <c r="G50" s="86"/>
      <c r="H50" s="86"/>
    </row>
    <row r="51" spans="1:13">
      <c r="A51" s="398" t="s">
        <v>655</v>
      </c>
      <c r="B51" s="398"/>
      <c r="C51" s="398"/>
      <c r="D51" s="398"/>
      <c r="G51" s="86"/>
      <c r="H51" s="86"/>
    </row>
    <row r="52" spans="1:13">
      <c r="A52" s="383"/>
      <c r="B52" s="383"/>
      <c r="C52" s="383"/>
      <c r="D52" s="383"/>
      <c r="G52" s="86"/>
      <c r="H52" s="86"/>
    </row>
    <row r="53" spans="1:13">
      <c r="A53" s="383"/>
      <c r="B53" s="383"/>
      <c r="C53" s="383"/>
      <c r="D53" s="383"/>
      <c r="G53" s="86"/>
      <c r="H53" s="86"/>
    </row>
    <row r="54" spans="1:13" s="31" customFormat="1">
      <c r="A54" s="384" t="s">
        <v>635</v>
      </c>
      <c r="B54" s="394">
        <f>pdeReportingDate</f>
        <v>46170</v>
      </c>
      <c r="C54" s="394"/>
      <c r="D54" s="394"/>
      <c r="E54" s="394"/>
      <c r="F54" s="387"/>
      <c r="G54" s="387"/>
      <c r="H54" s="387"/>
      <c r="M54" s="63"/>
    </row>
    <row r="55" spans="1:13" s="31" customFormat="1">
      <c r="A55" s="384"/>
      <c r="B55" s="394"/>
      <c r="C55" s="394"/>
      <c r="D55" s="394"/>
      <c r="E55" s="394"/>
      <c r="F55" s="37"/>
      <c r="G55" s="37"/>
      <c r="H55" s="37"/>
      <c r="M55" s="63"/>
    </row>
    <row r="56" spans="1:13" s="31" customFormat="1">
      <c r="A56" s="385" t="s">
        <v>8</v>
      </c>
      <c r="B56" s="395" t="str">
        <f>authorName</f>
        <v>Красимира Панайотова</v>
      </c>
      <c r="C56" s="395"/>
      <c r="D56" s="395"/>
      <c r="E56" s="395"/>
      <c r="F56" s="49"/>
      <c r="G56" s="49"/>
      <c r="H56" s="49"/>
    </row>
    <row r="57" spans="1:13" s="31" customFormat="1">
      <c r="A57" s="385"/>
      <c r="B57" s="395"/>
      <c r="C57" s="395"/>
      <c r="D57" s="395"/>
      <c r="E57" s="395"/>
      <c r="F57" s="49"/>
      <c r="G57" s="49"/>
      <c r="H57" s="49"/>
    </row>
    <row r="58" spans="1:13" s="31" customFormat="1">
      <c r="A58" s="385" t="s">
        <v>584</v>
      </c>
      <c r="B58" s="395"/>
      <c r="C58" s="395"/>
      <c r="D58" s="395"/>
      <c r="E58" s="395"/>
      <c r="F58" s="49"/>
      <c r="G58" s="49"/>
      <c r="H58" s="49"/>
    </row>
    <row r="59" spans="1:13" s="27" customFormat="1">
      <c r="A59" s="386"/>
      <c r="B59" s="393" t="s">
        <v>637</v>
      </c>
      <c r="C59" s="393"/>
      <c r="D59" s="393"/>
      <c r="E59" s="393"/>
      <c r="F59" s="283"/>
      <c r="G59" s="33"/>
      <c r="H59" s="31"/>
    </row>
    <row r="60" spans="1:13">
      <c r="A60" s="386"/>
      <c r="B60" s="393" t="s">
        <v>637</v>
      </c>
      <c r="C60" s="393"/>
      <c r="D60" s="393"/>
      <c r="E60" s="393"/>
      <c r="F60" s="283"/>
      <c r="G60" s="33"/>
      <c r="H60" s="31"/>
    </row>
    <row r="61" spans="1:13">
      <c r="A61" s="386"/>
      <c r="B61" s="393" t="s">
        <v>637</v>
      </c>
      <c r="C61" s="393"/>
      <c r="D61" s="393"/>
      <c r="E61" s="393"/>
      <c r="F61" s="283"/>
      <c r="G61" s="33"/>
      <c r="H61" s="31"/>
    </row>
    <row r="62" spans="1:13">
      <c r="A62" s="386"/>
      <c r="B62" s="393" t="s">
        <v>637</v>
      </c>
      <c r="C62" s="393"/>
      <c r="D62" s="393"/>
      <c r="E62" s="393"/>
      <c r="F62" s="283"/>
      <c r="G62" s="33"/>
      <c r="H62" s="31"/>
    </row>
    <row r="63" spans="1:13">
      <c r="A63" s="386"/>
      <c r="B63" s="393"/>
      <c r="C63" s="393"/>
      <c r="D63" s="393"/>
      <c r="E63" s="393"/>
      <c r="F63" s="283"/>
      <c r="G63" s="33"/>
      <c r="H63" s="31"/>
    </row>
    <row r="64" spans="1:13">
      <c r="A64" s="386"/>
      <c r="B64" s="393"/>
      <c r="C64" s="393"/>
      <c r="D64" s="393"/>
      <c r="E64" s="393"/>
      <c r="F64" s="283"/>
      <c r="G64" s="33"/>
      <c r="H64" s="31"/>
    </row>
    <row r="65" spans="1:8">
      <c r="A65" s="386"/>
      <c r="B65" s="393"/>
      <c r="C65" s="393"/>
      <c r="D65" s="393"/>
      <c r="E65" s="393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A16" zoomScaleNormal="100" zoomScaleSheetLayoutView="100" workbookViewId="0">
      <selection activeCell="G26" sqref="G26"/>
    </sheetView>
  </sheetViews>
  <sheetFormatPr defaultColWidth="9.33203125" defaultRowHeight="15.6"/>
  <cols>
    <col min="1" max="1" width="50.6640625" style="273" customWidth="1"/>
    <col min="2" max="2" width="10.6640625" style="274" customWidth="1"/>
    <col min="3" max="3" width="10.6640625" style="77" customWidth="1"/>
    <col min="4" max="4" width="12.6640625" style="77" customWidth="1"/>
    <col min="5" max="8" width="11.6640625" style="77" customWidth="1"/>
    <col min="9" max="10" width="10.6640625" style="77" customWidth="1"/>
    <col min="11" max="11" width="11.109375" style="77" customWidth="1"/>
    <col min="12" max="12" width="14.6640625" style="77" customWidth="1"/>
    <col min="13" max="13" width="16.88671875" style="77" customWidth="1"/>
    <col min="14" max="14" width="11" style="77" customWidth="1"/>
    <col min="15" max="16384" width="9.332031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АКТИВ ПРОПЪРТИС АДСИЦ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115869689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2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2">
      <c r="A8" s="403" t="s">
        <v>453</v>
      </c>
      <c r="B8" s="406" t="s">
        <v>454</v>
      </c>
      <c r="C8" s="399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399" t="s">
        <v>460</v>
      </c>
      <c r="L8" s="399" t="s">
        <v>461</v>
      </c>
      <c r="M8" s="243"/>
      <c r="N8" s="244"/>
    </row>
    <row r="9" spans="1:14" s="245" customFormat="1" ht="31.2">
      <c r="A9" s="404"/>
      <c r="B9" s="407"/>
      <c r="C9" s="400"/>
      <c r="D9" s="402" t="s">
        <v>522</v>
      </c>
      <c r="E9" s="402" t="s">
        <v>456</v>
      </c>
      <c r="F9" s="247" t="s">
        <v>457</v>
      </c>
      <c r="G9" s="247"/>
      <c r="H9" s="247"/>
      <c r="I9" s="409" t="s">
        <v>458</v>
      </c>
      <c r="J9" s="409" t="s">
        <v>459</v>
      </c>
      <c r="K9" s="400"/>
      <c r="L9" s="400"/>
      <c r="M9" s="248" t="s">
        <v>521</v>
      </c>
      <c r="N9" s="244"/>
    </row>
    <row r="10" spans="1:14" s="245" customFormat="1" ht="31.2">
      <c r="A10" s="405"/>
      <c r="B10" s="408"/>
      <c r="C10" s="401"/>
      <c r="D10" s="402"/>
      <c r="E10" s="402"/>
      <c r="F10" s="246" t="s">
        <v>462</v>
      </c>
      <c r="G10" s="246" t="s">
        <v>463</v>
      </c>
      <c r="H10" s="246" t="s">
        <v>464</v>
      </c>
      <c r="I10" s="401"/>
      <c r="J10" s="401"/>
      <c r="K10" s="401"/>
      <c r="L10" s="401"/>
      <c r="M10" s="249"/>
      <c r="N10" s="244"/>
    </row>
    <row r="11" spans="1:14" s="245" customFormat="1" ht="16.2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10087</v>
      </c>
      <c r="D13" s="292">
        <f>'1-Баланс'!H20</f>
        <v>241</v>
      </c>
      <c r="E13" s="292">
        <f>'1-Баланс'!H21</f>
        <v>210</v>
      </c>
      <c r="F13" s="292">
        <f>'1-Баланс'!H23</f>
        <v>0</v>
      </c>
      <c r="G13" s="292">
        <f>'1-Баланс'!H24</f>
        <v>0</v>
      </c>
      <c r="H13" s="293">
        <v>1</v>
      </c>
      <c r="I13" s="292">
        <f>'1-Баланс'!H29+'1-Баланс'!H32</f>
        <v>6843</v>
      </c>
      <c r="J13" s="292">
        <f>'1-Баланс'!H30+'1-Баланс'!H33</f>
        <v>-1136</v>
      </c>
      <c r="K13" s="293"/>
      <c r="L13" s="292">
        <f>SUM(C13:K13)</f>
        <v>16246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-93</v>
      </c>
      <c r="K14" s="78">
        <f t="shared" si="0"/>
        <v>0</v>
      </c>
      <c r="L14" s="78">
        <f t="shared" ref="L14:L34" si="1">SUM(C14:K14)</f>
        <v>-93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>
        <v>-93</v>
      </c>
      <c r="K15" s="212"/>
      <c r="L15" s="292">
        <f t="shared" si="1"/>
        <v>-93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2">
      <c r="A17" s="258" t="s">
        <v>475</v>
      </c>
      <c r="B17" s="259" t="s">
        <v>476</v>
      </c>
      <c r="C17" s="292">
        <f>C13+C14</f>
        <v>10087</v>
      </c>
      <c r="D17" s="292">
        <f t="shared" ref="D17:M17" si="2">D13+D14</f>
        <v>241</v>
      </c>
      <c r="E17" s="292">
        <f t="shared" si="2"/>
        <v>210</v>
      </c>
      <c r="F17" s="292">
        <f t="shared" si="2"/>
        <v>0</v>
      </c>
      <c r="G17" s="292">
        <f t="shared" si="2"/>
        <v>0</v>
      </c>
      <c r="H17" s="292">
        <f t="shared" si="2"/>
        <v>1</v>
      </c>
      <c r="I17" s="292">
        <f t="shared" si="2"/>
        <v>6843</v>
      </c>
      <c r="J17" s="292">
        <f t="shared" si="2"/>
        <v>-1229</v>
      </c>
      <c r="K17" s="292">
        <f t="shared" si="2"/>
        <v>0</v>
      </c>
      <c r="L17" s="292">
        <f t="shared" si="1"/>
        <v>16153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-412</v>
      </c>
      <c r="K18" s="293"/>
      <c r="L18" s="292">
        <f t="shared" si="1"/>
        <v>-412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2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2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-4</v>
      </c>
      <c r="D30" s="212">
        <v>4</v>
      </c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10083</v>
      </c>
      <c r="D31" s="292">
        <f t="shared" ref="D31:M31" si="6">D19+D22+D23+D26+D30+D29+D17+D18</f>
        <v>245</v>
      </c>
      <c r="E31" s="292">
        <f t="shared" si="6"/>
        <v>210</v>
      </c>
      <c r="F31" s="292">
        <f t="shared" si="6"/>
        <v>0</v>
      </c>
      <c r="G31" s="292">
        <f t="shared" si="6"/>
        <v>0</v>
      </c>
      <c r="H31" s="292">
        <f t="shared" si="6"/>
        <v>1</v>
      </c>
      <c r="I31" s="292">
        <f t="shared" si="6"/>
        <v>6843</v>
      </c>
      <c r="J31" s="292">
        <f t="shared" si="6"/>
        <v>-1641</v>
      </c>
      <c r="K31" s="292">
        <f t="shared" si="6"/>
        <v>0</v>
      </c>
      <c r="L31" s="292">
        <f t="shared" si="1"/>
        <v>15741</v>
      </c>
      <c r="M31" s="294">
        <f t="shared" si="6"/>
        <v>0</v>
      </c>
      <c r="N31" s="76"/>
    </row>
    <row r="32" spans="1:14" ht="31.2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1.8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1.8" thickBot="1">
      <c r="A34" s="266" t="s">
        <v>507</v>
      </c>
      <c r="B34" s="267" t="s">
        <v>508</v>
      </c>
      <c r="C34" s="295">
        <f t="shared" ref="C34:K34" si="7">C31+C32+C33</f>
        <v>10083</v>
      </c>
      <c r="D34" s="295">
        <f t="shared" si="7"/>
        <v>245</v>
      </c>
      <c r="E34" s="295">
        <f t="shared" si="7"/>
        <v>210</v>
      </c>
      <c r="F34" s="295">
        <f t="shared" si="7"/>
        <v>0</v>
      </c>
      <c r="G34" s="295">
        <f t="shared" si="7"/>
        <v>0</v>
      </c>
      <c r="H34" s="295">
        <f t="shared" si="7"/>
        <v>1</v>
      </c>
      <c r="I34" s="295">
        <f t="shared" si="7"/>
        <v>6843</v>
      </c>
      <c r="J34" s="295">
        <f t="shared" si="7"/>
        <v>-1641</v>
      </c>
      <c r="K34" s="295">
        <f t="shared" si="7"/>
        <v>0</v>
      </c>
      <c r="L34" s="295">
        <f t="shared" si="1"/>
        <v>15741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4" t="s">
        <v>635</v>
      </c>
      <c r="B38" s="394">
        <f>pdeReportingDate</f>
        <v>46170</v>
      </c>
      <c r="C38" s="394"/>
      <c r="D38" s="394"/>
      <c r="E38" s="394"/>
      <c r="F38" s="394"/>
      <c r="G38" s="394"/>
      <c r="H38" s="394"/>
    </row>
    <row r="39" spans="1:13">
      <c r="A39" s="384"/>
      <c r="B39" s="37"/>
      <c r="C39" s="37"/>
      <c r="D39" s="37"/>
      <c r="E39" s="37"/>
      <c r="F39" s="37"/>
      <c r="G39" s="37"/>
      <c r="H39" s="37"/>
    </row>
    <row r="40" spans="1:13">
      <c r="A40" s="385" t="s">
        <v>8</v>
      </c>
      <c r="B40" s="395" t="str">
        <f>authorName</f>
        <v>Красимира Панайотова</v>
      </c>
      <c r="C40" s="395"/>
      <c r="D40" s="395"/>
      <c r="E40" s="395"/>
      <c r="F40" s="395"/>
      <c r="G40" s="395"/>
      <c r="H40" s="395"/>
    </row>
    <row r="41" spans="1:13">
      <c r="A41" s="385"/>
      <c r="B41" s="49"/>
      <c r="C41" s="49"/>
      <c r="D41" s="49"/>
      <c r="E41" s="49"/>
      <c r="F41" s="49"/>
      <c r="G41" s="49"/>
      <c r="H41" s="49"/>
    </row>
    <row r="42" spans="1:13">
      <c r="A42" s="385" t="s">
        <v>584</v>
      </c>
      <c r="B42" s="396"/>
      <c r="C42" s="396"/>
      <c r="D42" s="396"/>
      <c r="E42" s="396"/>
      <c r="F42" s="396"/>
      <c r="G42" s="396"/>
      <c r="H42" s="396"/>
    </row>
    <row r="43" spans="1:13">
      <c r="A43" s="386"/>
      <c r="B43" s="393" t="s">
        <v>637</v>
      </c>
      <c r="C43" s="393"/>
      <c r="D43" s="393"/>
      <c r="E43" s="393"/>
      <c r="F43" s="283"/>
      <c r="G43" s="33"/>
      <c r="H43" s="31"/>
    </row>
    <row r="44" spans="1:13">
      <c r="A44" s="386"/>
      <c r="B44" s="393" t="s">
        <v>637</v>
      </c>
      <c r="C44" s="393"/>
      <c r="D44" s="393"/>
      <c r="E44" s="393"/>
      <c r="F44" s="283"/>
      <c r="G44" s="33"/>
      <c r="H44" s="31"/>
    </row>
    <row r="45" spans="1:13">
      <c r="A45" s="386"/>
      <c r="B45" s="393" t="s">
        <v>637</v>
      </c>
      <c r="C45" s="393"/>
      <c r="D45" s="393"/>
      <c r="E45" s="393"/>
      <c r="F45" s="283"/>
      <c r="G45" s="33"/>
      <c r="H45" s="31"/>
    </row>
    <row r="46" spans="1:13">
      <c r="A46" s="386"/>
      <c r="B46" s="393" t="s">
        <v>637</v>
      </c>
      <c r="C46" s="393"/>
      <c r="D46" s="393"/>
      <c r="E46" s="393"/>
      <c r="F46" s="283"/>
      <c r="G46" s="33"/>
      <c r="H46" s="31"/>
    </row>
    <row r="47" spans="1:13">
      <c r="A47" s="386"/>
      <c r="B47" s="393"/>
      <c r="C47" s="393"/>
      <c r="D47" s="393"/>
      <c r="E47" s="393"/>
      <c r="F47" s="283"/>
      <c r="G47" s="33"/>
      <c r="H47" s="31"/>
    </row>
    <row r="48" spans="1:13">
      <c r="A48" s="386"/>
      <c r="B48" s="393"/>
      <c r="C48" s="393"/>
      <c r="D48" s="393"/>
      <c r="E48" s="393"/>
      <c r="F48" s="283"/>
      <c r="G48" s="33"/>
      <c r="H48" s="31"/>
    </row>
    <row r="49" spans="1:8">
      <c r="A49" s="386"/>
      <c r="B49" s="393"/>
      <c r="C49" s="393"/>
      <c r="D49" s="393"/>
      <c r="E49" s="393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6">
      <c r="A2" s="361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6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49101</v>
      </c>
      <c r="D6" s="372">
        <f t="shared" ref="D6:D15" si="0">C6-E6</f>
        <v>0</v>
      </c>
      <c r="E6" s="371">
        <f>'1-Баланс'!G95</f>
        <v>49101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15741</v>
      </c>
      <c r="D7" s="372">
        <f t="shared" si="0"/>
        <v>5658</v>
      </c>
      <c r="E7" s="371">
        <f>'1-Баланс'!G18</f>
        <v>10083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-412</v>
      </c>
      <c r="D8" s="372">
        <f t="shared" si="0"/>
        <v>0</v>
      </c>
      <c r="E8" s="371">
        <f>ABS('2-Отчет за доходите'!C44)-ABS('2-Отчет за доходите'!G44)</f>
        <v>-412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312</v>
      </c>
      <c r="D9" s="372">
        <f t="shared" si="0"/>
        <v>0</v>
      </c>
      <c r="E9" s="371">
        <f>'3-Отчет за паричния поток'!C45</f>
        <v>312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250</v>
      </c>
      <c r="D10" s="372">
        <f t="shared" si="0"/>
        <v>0</v>
      </c>
      <c r="E10" s="371">
        <f>'3-Отчет за паричния поток'!C46</f>
        <v>250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15741</v>
      </c>
      <c r="D11" s="372">
        <f t="shared" si="0"/>
        <v>0</v>
      </c>
      <c r="E11" s="371">
        <f>'4-Отчет за собствения капитал'!L34</f>
        <v>15741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2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-29.428571428571427</v>
      </c>
      <c r="E3" s="348"/>
    </row>
    <row r="4" spans="1:5" ht="31.2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-2.6173686551045041E-2</v>
      </c>
    </row>
    <row r="5" spans="1:5" ht="31.2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-1.2350119904076739E-2</v>
      </c>
    </row>
    <row r="6" spans="1:5" ht="31.2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-8.3908678030997341E-3</v>
      </c>
    </row>
    <row r="7" spans="1:5" ht="24" customHeight="1">
      <c r="A7" s="347" t="s">
        <v>556</v>
      </c>
      <c r="B7" s="345"/>
      <c r="C7" s="345"/>
      <c r="D7" s="346"/>
    </row>
    <row r="8" spans="1:5" ht="31.2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3.2863849765258218E-2</v>
      </c>
    </row>
    <row r="9" spans="1:5" ht="24" customHeight="1">
      <c r="A9" s="347" t="s">
        <v>559</v>
      </c>
      <c r="B9" s="345"/>
      <c r="C9" s="345"/>
      <c r="D9" s="346"/>
    </row>
    <row r="10" spans="1:5" ht="31.2">
      <c r="A10" s="300">
        <v>6</v>
      </c>
      <c r="B10" s="298" t="s">
        <v>560</v>
      </c>
      <c r="C10" s="299" t="s">
        <v>561</v>
      </c>
      <c r="D10" s="343">
        <f>'1-Баланс'!C94/'1-Баланс'!G79</f>
        <v>1.6861520998864927</v>
      </c>
    </row>
    <row r="11" spans="1:5" ht="62.4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1.6861520998864927</v>
      </c>
    </row>
    <row r="12" spans="1:5" ht="46.8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0.14188422247446084</v>
      </c>
    </row>
    <row r="13" spans="1:5" ht="31.2">
      <c r="A13" s="300">
        <v>9</v>
      </c>
      <c r="B13" s="298" t="s">
        <v>564</v>
      </c>
      <c r="C13" s="299" t="s">
        <v>565</v>
      </c>
      <c r="D13" s="343">
        <f>'1-Баланс'!C92/'1-Баланс'!G79</f>
        <v>0.14188422247446084</v>
      </c>
    </row>
    <row r="14" spans="1:5" ht="24" customHeight="1">
      <c r="A14" s="347" t="s">
        <v>566</v>
      </c>
      <c r="B14" s="345"/>
      <c r="C14" s="345"/>
      <c r="D14" s="346"/>
    </row>
    <row r="15" spans="1:5" ht="31.2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3.0684931506849315E-4</v>
      </c>
    </row>
    <row r="16" spans="1:5" ht="31.2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2.8512657583348606E-4</v>
      </c>
    </row>
    <row r="17" spans="1:5" ht="24" customHeight="1">
      <c r="A17" s="347" t="s">
        <v>569</v>
      </c>
      <c r="B17" s="345"/>
      <c r="C17" s="345"/>
      <c r="D17" s="346"/>
    </row>
    <row r="18" spans="1:5" ht="31.2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0.6674834702887682</v>
      </c>
    </row>
    <row r="19" spans="1:5" ht="31.2">
      <c r="A19" s="300">
        <v>13</v>
      </c>
      <c r="B19" s="298" t="s">
        <v>594</v>
      </c>
      <c r="C19" s="299" t="s">
        <v>570</v>
      </c>
      <c r="D19" s="343">
        <f>D4/D5</f>
        <v>2.1193062702496666</v>
      </c>
    </row>
    <row r="20" spans="1:5" ht="31.2">
      <c r="A20" s="300">
        <v>14</v>
      </c>
      <c r="B20" s="298" t="s">
        <v>571</v>
      </c>
      <c r="C20" s="299" t="s">
        <v>572</v>
      </c>
      <c r="D20" s="343">
        <f>D6/D5</f>
        <v>0.67941589784322121</v>
      </c>
    </row>
    <row r="21" spans="1:5" ht="15.6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274</v>
      </c>
      <c r="E21" s="388"/>
    </row>
    <row r="22" spans="1:5" ht="46.8">
      <c r="A22" s="300">
        <v>16</v>
      </c>
      <c r="B22" s="298" t="s">
        <v>577</v>
      </c>
      <c r="C22" s="299" t="s">
        <v>578</v>
      </c>
      <c r="D22" s="349">
        <f>D21/'1-Баланс'!G37</f>
        <v>1.7406772123753255E-2</v>
      </c>
    </row>
    <row r="23" spans="1:5" ht="31.2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19.571428571428573</v>
      </c>
    </row>
    <row r="24" spans="1:5" ht="31.2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121.75182481751825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ColWidth="9.109375" defaultRowHeight="15.6"/>
  <cols>
    <col min="1" max="1" width="16.5546875" style="70" bestFit="1" customWidth="1"/>
    <col min="2" max="2" width="12.109375" style="70" bestFit="1" customWidth="1"/>
    <col min="3" max="3" width="14.33203125" style="70" customWidth="1"/>
    <col min="4" max="4" width="14.109375" style="70" bestFit="1" customWidth="1"/>
    <col min="5" max="5" width="16.6640625" style="70" bestFit="1" customWidth="1"/>
    <col min="6" max="6" width="53.109375" style="70" customWidth="1"/>
    <col min="7" max="7" width="16" style="70" bestFit="1" customWidth="1"/>
    <col min="8" max="8" width="15.6640625" style="70" customWidth="1"/>
    <col min="9" max="16384" width="9.10937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Актив Пропъртис АДСИЦ</v>
      </c>
      <c r="B3" s="70" t="str">
        <f t="shared" ref="B3:B34" si="1">pdeBulstat</f>
        <v>115869689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Актив Пропъртис АДСИЦ</v>
      </c>
      <c r="B4" s="70" t="str">
        <f t="shared" si="1"/>
        <v>115869689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Актив Пропъртис АДСИЦ</v>
      </c>
      <c r="B5" s="70" t="str">
        <f t="shared" si="1"/>
        <v>115869689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Актив Пропъртис АДСИЦ</v>
      </c>
      <c r="B6" s="70" t="str">
        <f t="shared" si="1"/>
        <v>115869689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Актив Пропъртис АДСИЦ</v>
      </c>
      <c r="B7" s="70" t="str">
        <f t="shared" si="1"/>
        <v>115869689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Актив Пропъртис АДСИЦ</v>
      </c>
      <c r="B8" s="70" t="str">
        <f t="shared" si="1"/>
        <v>115869689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4</v>
      </c>
    </row>
    <row r="9" spans="1:14">
      <c r="A9" s="70" t="str">
        <f t="shared" si="0"/>
        <v>Актив Пропъртис АДСИЦ</v>
      </c>
      <c r="B9" s="70" t="str">
        <f t="shared" si="1"/>
        <v>115869689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635</v>
      </c>
    </row>
    <row r="10" spans="1:14">
      <c r="A10" s="70" t="str">
        <f t="shared" si="0"/>
        <v>Актив Пропъртис АДСИЦ</v>
      </c>
      <c r="B10" s="70" t="str">
        <f t="shared" si="1"/>
        <v>115869689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Актив Пропъртис АДСИЦ</v>
      </c>
      <c r="B11" s="70" t="str">
        <f t="shared" si="1"/>
        <v>115869689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639</v>
      </c>
    </row>
    <row r="12" spans="1:14">
      <c r="A12" s="70" t="str">
        <f t="shared" si="0"/>
        <v>Актив Пропъртис АДСИЦ</v>
      </c>
      <c r="B12" s="70" t="str">
        <f t="shared" si="1"/>
        <v>115869689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44984</v>
      </c>
    </row>
    <row r="13" spans="1:14">
      <c r="A13" s="70" t="str">
        <f t="shared" si="0"/>
        <v>Актив Пропъртис АДСИЦ</v>
      </c>
      <c r="B13" s="70" t="str">
        <f t="shared" si="1"/>
        <v>115869689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Актив Пропъртис АДСИЦ</v>
      </c>
      <c r="B14" s="70" t="str">
        <f t="shared" si="1"/>
        <v>115869689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Актив Пропъртис АДСИЦ</v>
      </c>
      <c r="B15" s="70" t="str">
        <f t="shared" si="1"/>
        <v>115869689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Актив Пропъртис АДСИЦ</v>
      </c>
      <c r="B16" s="70" t="str">
        <f t="shared" si="1"/>
        <v>115869689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Актив Пропъртис АДСИЦ</v>
      </c>
      <c r="B17" s="70" t="str">
        <f t="shared" si="1"/>
        <v>115869689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2</v>
      </c>
    </row>
    <row r="18" spans="1:8">
      <c r="A18" s="70" t="str">
        <f t="shared" si="0"/>
        <v>Актив Пропъртис АДСИЦ</v>
      </c>
      <c r="B18" s="70" t="str">
        <f t="shared" si="1"/>
        <v>115869689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2</v>
      </c>
    </row>
    <row r="19" spans="1:8">
      <c r="A19" s="70" t="str">
        <f t="shared" si="0"/>
        <v>Актив Пропъртис АДСИЦ</v>
      </c>
      <c r="B19" s="70" t="str">
        <f t="shared" si="1"/>
        <v>115869689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505</v>
      </c>
    </row>
    <row r="20" spans="1:8">
      <c r="A20" s="70" t="str">
        <f t="shared" si="0"/>
        <v>Актив Пропъртис АДСИЦ</v>
      </c>
      <c r="B20" s="70" t="str">
        <f t="shared" si="1"/>
        <v>115869689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Актив Пропъртис АДСИЦ</v>
      </c>
      <c r="B21" s="70" t="str">
        <f t="shared" si="1"/>
        <v>115869689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505</v>
      </c>
    </row>
    <row r="22" spans="1:8">
      <c r="A22" s="70" t="str">
        <f t="shared" si="0"/>
        <v>Актив Пропъртис АДСИЦ</v>
      </c>
      <c r="B22" s="70" t="str">
        <f t="shared" si="1"/>
        <v>115869689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Актив Пропъртис АДСИЦ</v>
      </c>
      <c r="B23" s="70" t="str">
        <f t="shared" si="1"/>
        <v>115869689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Актив Пропъртис АДСИЦ</v>
      </c>
      <c r="B24" s="70" t="str">
        <f t="shared" si="1"/>
        <v>115869689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Актив Пропъртис АДСИЦ</v>
      </c>
      <c r="B25" s="70" t="str">
        <f t="shared" si="1"/>
        <v>115869689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Актив Пропъртис АДСИЦ</v>
      </c>
      <c r="B26" s="70" t="str">
        <f t="shared" si="1"/>
        <v>115869689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Актив Пропъртис АДСИЦ</v>
      </c>
      <c r="B27" s="70" t="str">
        <f t="shared" si="1"/>
        <v>115869689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Актив Пропъртис АДСИЦ</v>
      </c>
      <c r="B28" s="70" t="str">
        <f t="shared" si="1"/>
        <v>115869689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Актив Пропъртис АДСИЦ</v>
      </c>
      <c r="B29" s="70" t="str">
        <f t="shared" si="1"/>
        <v>115869689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Актив Пропъртис АДСИЦ</v>
      </c>
      <c r="B30" s="70" t="str">
        <f t="shared" si="1"/>
        <v>115869689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Актив Пропъртис АДСИЦ</v>
      </c>
      <c r="B31" s="70" t="str">
        <f t="shared" si="1"/>
        <v>115869689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Актив Пропъртис АДСИЦ</v>
      </c>
      <c r="B32" s="70" t="str">
        <f t="shared" si="1"/>
        <v>115869689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Актив Пропъртис АДСИЦ</v>
      </c>
      <c r="B33" s="70" t="str">
        <f t="shared" si="1"/>
        <v>115869689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Актив Пропъртис АДСИЦ</v>
      </c>
      <c r="B34" s="70" t="str">
        <f t="shared" si="1"/>
        <v>115869689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Актив Пропъртис АДСИЦ</v>
      </c>
      <c r="B35" s="70" t="str">
        <f t="shared" ref="B35:B66" si="4">pdeBulstat</f>
        <v>115869689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Актив Пропъртис АДСИЦ</v>
      </c>
      <c r="B36" s="70" t="str">
        <f t="shared" si="4"/>
        <v>115869689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Актив Пропъртис АДСИЦ</v>
      </c>
      <c r="B37" s="70" t="str">
        <f t="shared" si="4"/>
        <v>115869689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Актив Пропъртис АДСИЦ</v>
      </c>
      <c r="B38" s="70" t="str">
        <f t="shared" si="4"/>
        <v>115869689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Актив Пропъртис АДСИЦ</v>
      </c>
      <c r="B39" s="70" t="str">
        <f t="shared" si="4"/>
        <v>115869689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Актив Пропъртис АДСИЦ</v>
      </c>
      <c r="B40" s="70" t="str">
        <f t="shared" si="4"/>
        <v>115869689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Актив Пропъртис АДСИЦ</v>
      </c>
      <c r="B41" s="70" t="str">
        <f t="shared" si="4"/>
        <v>115869689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46130</v>
      </c>
    </row>
    <row r="42" spans="1:8">
      <c r="A42" s="70" t="str">
        <f t="shared" si="3"/>
        <v>Актив Пропъртис АДСИЦ</v>
      </c>
      <c r="B42" s="70" t="str">
        <f t="shared" si="4"/>
        <v>115869689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Актив Пропъртис АДСИЦ</v>
      </c>
      <c r="B43" s="70" t="str">
        <f t="shared" si="4"/>
        <v>115869689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Актив Пропъртис АДСИЦ</v>
      </c>
      <c r="B44" s="70" t="str">
        <f t="shared" si="4"/>
        <v>115869689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Актив Пропъртис АДСИЦ</v>
      </c>
      <c r="B45" s="70" t="str">
        <f t="shared" si="4"/>
        <v>115869689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Актив Пропъртис АДСИЦ</v>
      </c>
      <c r="B46" s="70" t="str">
        <f t="shared" si="4"/>
        <v>115869689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Актив Пропъртис АДСИЦ</v>
      </c>
      <c r="B47" s="70" t="str">
        <f t="shared" si="4"/>
        <v>115869689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Актив Пропъртис АДСИЦ</v>
      </c>
      <c r="B48" s="70" t="str">
        <f t="shared" si="4"/>
        <v>115869689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Актив Пропъртис АДСИЦ</v>
      </c>
      <c r="B49" s="70" t="str">
        <f t="shared" si="4"/>
        <v>115869689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Актив Пропъртис АДСИЦ</v>
      </c>
      <c r="B50" s="70" t="str">
        <f t="shared" si="4"/>
        <v>115869689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4</v>
      </c>
    </row>
    <row r="51" spans="1:8">
      <c r="A51" s="70" t="str">
        <f t="shared" si="3"/>
        <v>Актив Пропъртис АДСИЦ</v>
      </c>
      <c r="B51" s="70" t="str">
        <f t="shared" si="4"/>
        <v>115869689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2556</v>
      </c>
    </row>
    <row r="52" spans="1:8">
      <c r="A52" s="70" t="str">
        <f t="shared" si="3"/>
        <v>Актив Пропъртис АДСИЦ</v>
      </c>
      <c r="B52" s="70" t="str">
        <f t="shared" si="4"/>
        <v>115869689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Актив Пропъртис АДСИЦ</v>
      </c>
      <c r="B53" s="70" t="str">
        <f t="shared" si="4"/>
        <v>115869689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Актив Пропъртис АДСИЦ</v>
      </c>
      <c r="B54" s="70" t="str">
        <f t="shared" si="4"/>
        <v>115869689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3</v>
      </c>
    </row>
    <row r="55" spans="1:8">
      <c r="A55" s="70" t="str">
        <f t="shared" si="3"/>
        <v>Актив Пропъртис АДСИЦ</v>
      </c>
      <c r="B55" s="70" t="str">
        <f t="shared" si="4"/>
        <v>115869689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Актив Пропъртис АДСИЦ</v>
      </c>
      <c r="B56" s="70" t="str">
        <f t="shared" si="4"/>
        <v>115869689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158</v>
      </c>
    </row>
    <row r="57" spans="1:8">
      <c r="A57" s="70" t="str">
        <f t="shared" si="3"/>
        <v>Актив Пропъртис АДСИЦ</v>
      </c>
      <c r="B57" s="70" t="str">
        <f t="shared" si="4"/>
        <v>115869689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2721</v>
      </c>
    </row>
    <row r="58" spans="1:8">
      <c r="A58" s="70" t="str">
        <f t="shared" si="3"/>
        <v>Актив Пропъртис АДСИЦ</v>
      </c>
      <c r="B58" s="70" t="str">
        <f t="shared" si="4"/>
        <v>115869689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Актив Пропъртис АДСИЦ</v>
      </c>
      <c r="B59" s="70" t="str">
        <f t="shared" si="4"/>
        <v>115869689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Актив Пропъртис АДСИЦ</v>
      </c>
      <c r="B60" s="70" t="str">
        <f t="shared" si="4"/>
        <v>115869689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Актив Пропъртис АДСИЦ</v>
      </c>
      <c r="B61" s="70" t="str">
        <f t="shared" si="4"/>
        <v>115869689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Актив Пропъртис АДСИЦ</v>
      </c>
      <c r="B62" s="70" t="str">
        <f t="shared" si="4"/>
        <v>115869689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Актив Пропъртис АДСИЦ</v>
      </c>
      <c r="B63" s="70" t="str">
        <f t="shared" si="4"/>
        <v>115869689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Актив Пропъртис АДСИЦ</v>
      </c>
      <c r="B64" s="70" t="str">
        <f t="shared" si="4"/>
        <v>115869689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Актив Пропъртис АДСИЦ</v>
      </c>
      <c r="B65" s="70" t="str">
        <f t="shared" si="4"/>
        <v>115869689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0</v>
      </c>
    </row>
    <row r="66" spans="1:8">
      <c r="A66" s="70" t="str">
        <f t="shared" si="3"/>
        <v>Актив Пропъртис АДСИЦ</v>
      </c>
      <c r="B66" s="70" t="str">
        <f t="shared" si="4"/>
        <v>115869689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250</v>
      </c>
    </row>
    <row r="67" spans="1:8">
      <c r="A67" s="70" t="str">
        <f t="shared" ref="A67:A98" si="6">pdeName</f>
        <v>Актив Пропъртис АДСИЦ</v>
      </c>
      <c r="B67" s="70" t="str">
        <f t="shared" ref="B67:B98" si="7">pdeBulstat</f>
        <v>115869689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Актив Пропъртис АДСИЦ</v>
      </c>
      <c r="B68" s="70" t="str">
        <f t="shared" si="7"/>
        <v>115869689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Актив Пропъртис АДСИЦ</v>
      </c>
      <c r="B69" s="70" t="str">
        <f t="shared" si="7"/>
        <v>115869689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250</v>
      </c>
    </row>
    <row r="70" spans="1:8">
      <c r="A70" s="70" t="str">
        <f t="shared" si="6"/>
        <v>Актив Пропъртис АДСИЦ</v>
      </c>
      <c r="B70" s="70" t="str">
        <f t="shared" si="7"/>
        <v>115869689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Актив Пропъртис АДСИЦ</v>
      </c>
      <c r="B71" s="70" t="str">
        <f t="shared" si="7"/>
        <v>115869689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2971</v>
      </c>
    </row>
    <row r="72" spans="1:8">
      <c r="A72" s="70" t="str">
        <f t="shared" si="6"/>
        <v>Актив Пропъртис АДСИЦ</v>
      </c>
      <c r="B72" s="70" t="str">
        <f t="shared" si="7"/>
        <v>115869689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49101</v>
      </c>
    </row>
    <row r="73" spans="1:8">
      <c r="A73" s="70" t="str">
        <f t="shared" si="6"/>
        <v>Актив Пропъртис АДСИЦ</v>
      </c>
      <c r="B73" s="70" t="str">
        <f t="shared" si="7"/>
        <v>115869689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10083</v>
      </c>
    </row>
    <row r="74" spans="1:8">
      <c r="A74" s="70" t="str">
        <f t="shared" si="6"/>
        <v>Актив Пропъртис АДСИЦ</v>
      </c>
      <c r="B74" s="70" t="str">
        <f t="shared" si="7"/>
        <v>115869689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Актив Пропъртис АДСИЦ</v>
      </c>
      <c r="B75" s="70" t="str">
        <f t="shared" si="7"/>
        <v>115869689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Актив Пропъртис АДСИЦ</v>
      </c>
      <c r="B76" s="70" t="str">
        <f t="shared" si="7"/>
        <v>115869689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Актив Пропъртис АДСИЦ</v>
      </c>
      <c r="B77" s="70" t="str">
        <f t="shared" si="7"/>
        <v>115869689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Актив Пропъртис АДСИЦ</v>
      </c>
      <c r="B78" s="70" t="str">
        <f t="shared" si="7"/>
        <v>115869689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Актив Пропъртис АДСИЦ</v>
      </c>
      <c r="B79" s="70" t="str">
        <f t="shared" si="7"/>
        <v>115869689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10083</v>
      </c>
    </row>
    <row r="80" spans="1:8">
      <c r="A80" s="70" t="str">
        <f t="shared" si="6"/>
        <v>Актив Пропъртис АДСИЦ</v>
      </c>
      <c r="B80" s="70" t="str">
        <f t="shared" si="7"/>
        <v>115869689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245</v>
      </c>
    </row>
    <row r="81" spans="1:8">
      <c r="A81" s="70" t="str">
        <f t="shared" si="6"/>
        <v>Актив Пропъртис АДСИЦ</v>
      </c>
      <c r="B81" s="70" t="str">
        <f t="shared" si="7"/>
        <v>115869689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210</v>
      </c>
    </row>
    <row r="82" spans="1:8">
      <c r="A82" s="70" t="str">
        <f t="shared" si="6"/>
        <v>Актив Пропъртис АДСИЦ</v>
      </c>
      <c r="B82" s="70" t="str">
        <f t="shared" si="7"/>
        <v>115869689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1</v>
      </c>
    </row>
    <row r="83" spans="1:8">
      <c r="A83" s="70" t="str">
        <f t="shared" si="6"/>
        <v>Актив Пропъртис АДСИЦ</v>
      </c>
      <c r="B83" s="70" t="str">
        <f t="shared" si="7"/>
        <v>115869689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Актив Пропъртис АДСИЦ</v>
      </c>
      <c r="B84" s="70" t="str">
        <f t="shared" si="7"/>
        <v>115869689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Актив Пропъртис АДСИЦ</v>
      </c>
      <c r="B85" s="70" t="str">
        <f t="shared" si="7"/>
        <v>115869689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1</v>
      </c>
    </row>
    <row r="86" spans="1:8">
      <c r="A86" s="70" t="str">
        <f t="shared" si="6"/>
        <v>Актив Пропъртис АДСИЦ</v>
      </c>
      <c r="B86" s="70" t="str">
        <f t="shared" si="7"/>
        <v>115869689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456</v>
      </c>
    </row>
    <row r="87" spans="1:8">
      <c r="A87" s="70" t="str">
        <f t="shared" si="6"/>
        <v>Актив Пропъртис АДСИЦ</v>
      </c>
      <c r="B87" s="70" t="str">
        <f t="shared" si="7"/>
        <v>115869689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5614</v>
      </c>
    </row>
    <row r="88" spans="1:8">
      <c r="A88" s="70" t="str">
        <f t="shared" si="6"/>
        <v>Актив Пропъртис АДСИЦ</v>
      </c>
      <c r="B88" s="70" t="str">
        <f t="shared" si="7"/>
        <v>115869689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6843</v>
      </c>
    </row>
    <row r="89" spans="1:8">
      <c r="A89" s="70" t="str">
        <f t="shared" si="6"/>
        <v>Актив Пропъртис АДСИЦ</v>
      </c>
      <c r="B89" s="70" t="str">
        <f t="shared" si="7"/>
        <v>115869689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-1136</v>
      </c>
    </row>
    <row r="90" spans="1:8">
      <c r="A90" s="70" t="str">
        <f t="shared" si="6"/>
        <v>Актив Пропъртис АДСИЦ</v>
      </c>
      <c r="B90" s="70" t="str">
        <f t="shared" si="7"/>
        <v>115869689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-93</v>
      </c>
    </row>
    <row r="91" spans="1:8">
      <c r="A91" s="70" t="str">
        <f t="shared" si="6"/>
        <v>Актив Пропъртис АДСИЦ</v>
      </c>
      <c r="B91" s="70" t="str">
        <f t="shared" si="7"/>
        <v>115869689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Актив Пропъртис АДСИЦ</v>
      </c>
      <c r="B92" s="70" t="str">
        <f t="shared" si="7"/>
        <v>115869689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-412</v>
      </c>
    </row>
    <row r="93" spans="1:8">
      <c r="A93" s="70" t="str">
        <f t="shared" si="6"/>
        <v>Актив Пропъртис АДСИЦ</v>
      </c>
      <c r="B93" s="70" t="str">
        <f t="shared" si="7"/>
        <v>115869689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5202</v>
      </c>
    </row>
    <row r="94" spans="1:8">
      <c r="A94" s="70" t="str">
        <f t="shared" si="6"/>
        <v>Актив Пропъртис АДСИЦ</v>
      </c>
      <c r="B94" s="70" t="str">
        <f t="shared" si="7"/>
        <v>115869689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15741</v>
      </c>
    </row>
    <row r="95" spans="1:8">
      <c r="A95" s="70" t="str">
        <f t="shared" si="6"/>
        <v>Актив Пропъртис АДСИЦ</v>
      </c>
      <c r="B95" s="70" t="str">
        <f t="shared" si="7"/>
        <v>115869689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Актив Пропъртис АДСИЦ</v>
      </c>
      <c r="B96" s="70" t="str">
        <f t="shared" si="7"/>
        <v>115869689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Актив Пропъртис АДСИЦ</v>
      </c>
      <c r="B97" s="70" t="str">
        <f t="shared" si="7"/>
        <v>115869689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4259</v>
      </c>
    </row>
    <row r="98" spans="1:8">
      <c r="A98" s="70" t="str">
        <f t="shared" si="6"/>
        <v>Актив Пропъртис АДСИЦ</v>
      </c>
      <c r="B98" s="70" t="str">
        <f t="shared" si="7"/>
        <v>115869689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Актив Пропъртис АДСИЦ</v>
      </c>
      <c r="B99" s="70" t="str">
        <f t="shared" ref="B99:B125" si="10">pdeBulstat</f>
        <v>115869689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Актив Пропъртис АДСИЦ</v>
      </c>
      <c r="B100" s="70" t="str">
        <f t="shared" si="10"/>
        <v>115869689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27339</v>
      </c>
    </row>
    <row r="101" spans="1:8">
      <c r="A101" s="70" t="str">
        <f t="shared" si="9"/>
        <v>Актив Пропъртис АДСИЦ</v>
      </c>
      <c r="B101" s="70" t="str">
        <f t="shared" si="10"/>
        <v>115869689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Актив Пропъртис АДСИЦ</v>
      </c>
      <c r="B102" s="70" t="str">
        <f t="shared" si="10"/>
        <v>115869689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31598</v>
      </c>
    </row>
    <row r="103" spans="1:8">
      <c r="A103" s="70" t="str">
        <f t="shared" si="9"/>
        <v>Актив Пропъртис АДСИЦ</v>
      </c>
      <c r="B103" s="70" t="str">
        <f t="shared" si="10"/>
        <v>115869689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Актив Пропъртис АДСИЦ</v>
      </c>
      <c r="B104" s="70" t="str">
        <f t="shared" si="10"/>
        <v>115869689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Актив Пропъртис АДСИЦ</v>
      </c>
      <c r="B105" s="70" t="str">
        <f t="shared" si="10"/>
        <v>115869689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Актив Пропъртис АДСИЦ</v>
      </c>
      <c r="B106" s="70" t="str">
        <f t="shared" si="10"/>
        <v>115869689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Актив Пропъртис АДСИЦ</v>
      </c>
      <c r="B107" s="70" t="str">
        <f t="shared" si="10"/>
        <v>115869689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31598</v>
      </c>
    </row>
    <row r="108" spans="1:8">
      <c r="A108" s="70" t="str">
        <f t="shared" si="9"/>
        <v>Актив Пропъртис АДСИЦ</v>
      </c>
      <c r="B108" s="70" t="str">
        <f t="shared" si="10"/>
        <v>115869689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69</v>
      </c>
    </row>
    <row r="109" spans="1:8">
      <c r="A109" s="70" t="str">
        <f t="shared" si="9"/>
        <v>Актив Пропъртис АДСИЦ</v>
      </c>
      <c r="B109" s="70" t="str">
        <f t="shared" si="10"/>
        <v>115869689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Актив Пропъртис АДСИЦ</v>
      </c>
      <c r="B110" s="70" t="str">
        <f t="shared" si="10"/>
        <v>115869689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1342</v>
      </c>
    </row>
    <row r="111" spans="1:8">
      <c r="A111" s="70" t="str">
        <f t="shared" si="9"/>
        <v>Актив Пропъртис АДСИЦ</v>
      </c>
      <c r="B111" s="70" t="str">
        <f t="shared" si="10"/>
        <v>115869689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Актив Пропъртис АДСИЦ</v>
      </c>
      <c r="B112" s="70" t="str">
        <f t="shared" si="10"/>
        <v>115869689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Актив Пропъртис АДСИЦ</v>
      </c>
      <c r="B113" s="70" t="str">
        <f t="shared" si="10"/>
        <v>115869689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15</v>
      </c>
    </row>
    <row r="114" spans="1:8">
      <c r="A114" s="70" t="str">
        <f t="shared" si="9"/>
        <v>Актив Пропъртис АДСИЦ</v>
      </c>
      <c r="B114" s="70" t="str">
        <f t="shared" si="10"/>
        <v>115869689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1270</v>
      </c>
    </row>
    <row r="115" spans="1:8">
      <c r="A115" s="70" t="str">
        <f t="shared" si="9"/>
        <v>Актив Пропъртис АДСИЦ</v>
      </c>
      <c r="B115" s="70" t="str">
        <f t="shared" si="10"/>
        <v>115869689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4</v>
      </c>
    </row>
    <row r="116" spans="1:8">
      <c r="A116" s="70" t="str">
        <f t="shared" si="9"/>
        <v>Актив Пропъртис АДСИЦ</v>
      </c>
      <c r="B116" s="70" t="str">
        <f t="shared" si="10"/>
        <v>115869689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0</v>
      </c>
    </row>
    <row r="117" spans="1:8">
      <c r="A117" s="70" t="str">
        <f t="shared" si="9"/>
        <v>Актив Пропъртис АДСИЦ</v>
      </c>
      <c r="B117" s="70" t="str">
        <f t="shared" si="10"/>
        <v>115869689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53</v>
      </c>
    </row>
    <row r="118" spans="1:8">
      <c r="A118" s="70" t="str">
        <f t="shared" si="9"/>
        <v>Актив Пропъртис АДСИЦ</v>
      </c>
      <c r="B118" s="70" t="str">
        <f t="shared" si="10"/>
        <v>115869689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351</v>
      </c>
    </row>
    <row r="119" spans="1:8">
      <c r="A119" s="70" t="str">
        <f t="shared" si="9"/>
        <v>Актив Пропъртис АДСИЦ</v>
      </c>
      <c r="B119" s="70" t="str">
        <f t="shared" si="10"/>
        <v>115869689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Актив Пропъртис АДСИЦ</v>
      </c>
      <c r="B120" s="70" t="str">
        <f t="shared" si="10"/>
        <v>115869689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1762</v>
      </c>
    </row>
    <row r="121" spans="1:8">
      <c r="A121" s="70" t="str">
        <f t="shared" si="9"/>
        <v>Актив Пропъртис АДСИЦ</v>
      </c>
      <c r="B121" s="70" t="str">
        <f t="shared" si="10"/>
        <v>115869689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Актив Пропъртис АДСИЦ</v>
      </c>
      <c r="B122" s="70" t="str">
        <f t="shared" si="10"/>
        <v>115869689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Актив Пропъртис АДСИЦ</v>
      </c>
      <c r="B123" s="70" t="str">
        <f t="shared" si="10"/>
        <v>115869689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Актив Пропъртис АДСИЦ</v>
      </c>
      <c r="B124" s="70" t="str">
        <f t="shared" si="10"/>
        <v>115869689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1762</v>
      </c>
    </row>
    <row r="125" spans="1:8">
      <c r="A125" s="70" t="str">
        <f t="shared" si="9"/>
        <v>Актив Пропъртис АДСИЦ</v>
      </c>
      <c r="B125" s="70" t="str">
        <f t="shared" si="10"/>
        <v>115869689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49101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Актив Пропъртис АДСИЦ</v>
      </c>
      <c r="B127" s="70" t="str">
        <f t="shared" ref="B127:B158" si="13">pdeBulstat</f>
        <v>115869689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Актив Пропъртис АДСИЦ</v>
      </c>
      <c r="B128" s="70" t="str">
        <f t="shared" si="13"/>
        <v>115869689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112</v>
      </c>
    </row>
    <row r="129" spans="1:8">
      <c r="A129" s="70" t="str">
        <f t="shared" si="12"/>
        <v>Актив Пропъртис АДСИЦ</v>
      </c>
      <c r="B129" s="70" t="str">
        <f t="shared" si="13"/>
        <v>115869689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0</v>
      </c>
    </row>
    <row r="130" spans="1:8">
      <c r="A130" s="70" t="str">
        <f t="shared" si="12"/>
        <v>Актив Пропъртис АДСИЦ</v>
      </c>
      <c r="B130" s="70" t="str">
        <f t="shared" si="13"/>
        <v>115869689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35</v>
      </c>
    </row>
    <row r="131" spans="1:8">
      <c r="A131" s="70" t="str">
        <f t="shared" si="12"/>
        <v>Актив Пропъртис АДСИЦ</v>
      </c>
      <c r="B131" s="70" t="str">
        <f t="shared" si="13"/>
        <v>115869689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2</v>
      </c>
    </row>
    <row r="132" spans="1:8">
      <c r="A132" s="70" t="str">
        <f t="shared" si="12"/>
        <v>Актив Пропъртис АДСИЦ</v>
      </c>
      <c r="B132" s="70" t="str">
        <f t="shared" si="13"/>
        <v>115869689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Актив Пропъртис АДСИЦ</v>
      </c>
      <c r="B133" s="70" t="str">
        <f t="shared" si="13"/>
        <v>115869689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Актив Пропъртис АДСИЦ</v>
      </c>
      <c r="B134" s="70" t="str">
        <f t="shared" si="13"/>
        <v>115869689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3</v>
      </c>
    </row>
    <row r="135" spans="1:8">
      <c r="A135" s="70" t="str">
        <f t="shared" si="12"/>
        <v>Актив Пропъртис АДСИЦ</v>
      </c>
      <c r="B135" s="70" t="str">
        <f t="shared" si="13"/>
        <v>115869689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Актив Пропъртис АДСИЦ</v>
      </c>
      <c r="B136" s="70" t="str">
        <f t="shared" si="13"/>
        <v>115869689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Актив Пропъртис АДСИЦ</v>
      </c>
      <c r="B137" s="70" t="str">
        <f t="shared" si="13"/>
        <v>115869689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152</v>
      </c>
    </row>
    <row r="138" spans="1:8">
      <c r="A138" s="70" t="str">
        <f t="shared" si="12"/>
        <v>Актив Пропъртис АДСИЦ</v>
      </c>
      <c r="B138" s="70" t="str">
        <f t="shared" si="13"/>
        <v>115869689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274</v>
      </c>
    </row>
    <row r="139" spans="1:8">
      <c r="A139" s="70" t="str">
        <f t="shared" si="12"/>
        <v>Актив Пропъртис АДСИЦ</v>
      </c>
      <c r="B139" s="70" t="str">
        <f t="shared" si="13"/>
        <v>115869689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Актив Пропъртис АДСИЦ</v>
      </c>
      <c r="B140" s="70" t="str">
        <f t="shared" si="13"/>
        <v>115869689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Актив Пропъртис АДСИЦ</v>
      </c>
      <c r="B141" s="70" t="str">
        <f t="shared" si="13"/>
        <v>115869689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Актив Пропъртис АДСИЦ</v>
      </c>
      <c r="B142" s="70" t="str">
        <f t="shared" si="13"/>
        <v>115869689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274</v>
      </c>
    </row>
    <row r="143" spans="1:8">
      <c r="A143" s="70" t="str">
        <f t="shared" si="12"/>
        <v>Актив Пропъртис АДСИЦ</v>
      </c>
      <c r="B143" s="70" t="str">
        <f t="shared" si="13"/>
        <v>115869689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426</v>
      </c>
    </row>
    <row r="144" spans="1:8">
      <c r="A144" s="70" t="str">
        <f t="shared" si="12"/>
        <v>Актив Пропъртис АДСИЦ</v>
      </c>
      <c r="B144" s="70" t="str">
        <f t="shared" si="13"/>
        <v>115869689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Актив Пропъртис АДСИЦ</v>
      </c>
      <c r="B145" s="70" t="str">
        <f t="shared" si="13"/>
        <v>115869689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Актив Пропъртис АДСИЦ</v>
      </c>
      <c r="B146" s="70" t="str">
        <f t="shared" si="13"/>
        <v>115869689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Актив Пропъртис АДСИЦ</v>
      </c>
      <c r="B147" s="70" t="str">
        <f t="shared" si="13"/>
        <v>115869689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426</v>
      </c>
    </row>
    <row r="148" spans="1:8">
      <c r="A148" s="70" t="str">
        <f t="shared" si="12"/>
        <v>Актив Пропъртис АДСИЦ</v>
      </c>
      <c r="B148" s="70" t="str">
        <f t="shared" si="13"/>
        <v>115869689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Актив Пропъртис АДСИЦ</v>
      </c>
      <c r="B149" s="70" t="str">
        <f t="shared" si="13"/>
        <v>115869689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Актив Пропъртис АДСИЦ</v>
      </c>
      <c r="B150" s="70" t="str">
        <f t="shared" si="13"/>
        <v>115869689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Актив Пропъртис АДСИЦ</v>
      </c>
      <c r="B151" s="70" t="str">
        <f t="shared" si="13"/>
        <v>115869689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Актив Пропъртис АДСИЦ</v>
      </c>
      <c r="B152" s="70" t="str">
        <f t="shared" si="13"/>
        <v>115869689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Актив Пропъртис АДСИЦ</v>
      </c>
      <c r="B153" s="70" t="str">
        <f t="shared" si="13"/>
        <v>115869689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Актив Пропъртис АДСИЦ</v>
      </c>
      <c r="B154" s="70" t="str">
        <f t="shared" si="13"/>
        <v>115869689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Актив Пропъртис АДСИЦ</v>
      </c>
      <c r="B155" s="70" t="str">
        <f t="shared" si="13"/>
        <v>115869689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Актив Пропъртис АДСИЦ</v>
      </c>
      <c r="B156" s="70" t="str">
        <f t="shared" si="13"/>
        <v>115869689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426</v>
      </c>
    </row>
    <row r="157" spans="1:8">
      <c r="A157" s="70" t="str">
        <f t="shared" si="12"/>
        <v>Актив Пропъртис АДСИЦ</v>
      </c>
      <c r="B157" s="70" t="str">
        <f t="shared" si="13"/>
        <v>115869689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Актив Пропъртис АДСИЦ</v>
      </c>
      <c r="B158" s="70" t="str">
        <f t="shared" si="13"/>
        <v>115869689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Актив Пропъртис АДСИЦ</v>
      </c>
      <c r="B159" s="70" t="str">
        <f t="shared" ref="B159:B179" si="16">pdeBulstat</f>
        <v>115869689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14</v>
      </c>
    </row>
    <row r="160" spans="1:8">
      <c r="A160" s="70" t="str">
        <f t="shared" si="15"/>
        <v>Актив Пропъртис АДСИЦ</v>
      </c>
      <c r="B160" s="70" t="str">
        <f t="shared" si="16"/>
        <v>115869689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Актив Пропъртис АДСИЦ</v>
      </c>
      <c r="B161" s="70" t="str">
        <f t="shared" si="16"/>
        <v>115869689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14</v>
      </c>
    </row>
    <row r="162" spans="1:8">
      <c r="A162" s="70" t="str">
        <f t="shared" si="15"/>
        <v>Актив Пропъртис АДСИЦ</v>
      </c>
      <c r="B162" s="70" t="str">
        <f t="shared" si="16"/>
        <v>115869689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Актив Пропъртис АДСИЦ</v>
      </c>
      <c r="B163" s="70" t="str">
        <f t="shared" si="16"/>
        <v>115869689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Актив Пропъртис АДСИЦ</v>
      </c>
      <c r="B164" s="70" t="str">
        <f t="shared" si="16"/>
        <v>115869689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Актив Пропъртис АДСИЦ</v>
      </c>
      <c r="B165" s="70" t="str">
        <f t="shared" si="16"/>
        <v>115869689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Актив Пропъртис АДСИЦ</v>
      </c>
      <c r="B166" s="70" t="str">
        <f t="shared" si="16"/>
        <v>115869689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Актив Пропъртис АДСИЦ</v>
      </c>
      <c r="B167" s="70" t="str">
        <f t="shared" si="16"/>
        <v>115869689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Актив Пропъртис АДСИЦ</v>
      </c>
      <c r="B168" s="70" t="str">
        <f t="shared" si="16"/>
        <v>115869689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Актив Пропъртис АДСИЦ</v>
      </c>
      <c r="B169" s="70" t="str">
        <f t="shared" si="16"/>
        <v>115869689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0</v>
      </c>
    </row>
    <row r="170" spans="1:8">
      <c r="A170" s="70" t="str">
        <f t="shared" si="15"/>
        <v>Актив Пропъртис АДСИЦ</v>
      </c>
      <c r="B170" s="70" t="str">
        <f t="shared" si="16"/>
        <v>115869689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14</v>
      </c>
    </row>
    <row r="171" spans="1:8">
      <c r="A171" s="70" t="str">
        <f t="shared" si="15"/>
        <v>Актив Пропъртис АДСИЦ</v>
      </c>
      <c r="B171" s="70" t="str">
        <f t="shared" si="16"/>
        <v>115869689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412</v>
      </c>
    </row>
    <row r="172" spans="1:8">
      <c r="A172" s="70" t="str">
        <f t="shared" si="15"/>
        <v>Актив Пропъртис АДСИЦ</v>
      </c>
      <c r="B172" s="70" t="str">
        <f t="shared" si="16"/>
        <v>115869689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Актив Пропъртис АДСИЦ</v>
      </c>
      <c r="B173" s="70" t="str">
        <f t="shared" si="16"/>
        <v>115869689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Актив Пропъртис АДСИЦ</v>
      </c>
      <c r="B174" s="70" t="str">
        <f t="shared" si="16"/>
        <v>115869689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14</v>
      </c>
    </row>
    <row r="175" spans="1:8">
      <c r="A175" s="70" t="str">
        <f t="shared" si="15"/>
        <v>Актив Пропъртис АДСИЦ</v>
      </c>
      <c r="B175" s="70" t="str">
        <f t="shared" si="16"/>
        <v>115869689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412</v>
      </c>
    </row>
    <row r="176" spans="1:8">
      <c r="A176" s="70" t="str">
        <f t="shared" si="15"/>
        <v>Актив Пропъртис АДСИЦ</v>
      </c>
      <c r="B176" s="70" t="str">
        <f t="shared" si="16"/>
        <v>115869689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412</v>
      </c>
    </row>
    <row r="177" spans="1:8">
      <c r="A177" s="70" t="str">
        <f t="shared" si="15"/>
        <v>Актив Пропъртис АДСИЦ</v>
      </c>
      <c r="B177" s="70" t="str">
        <f t="shared" si="16"/>
        <v>115869689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Актив Пропъртис АДСИЦ</v>
      </c>
      <c r="B178" s="70" t="str">
        <f t="shared" si="16"/>
        <v>115869689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412</v>
      </c>
    </row>
    <row r="179" spans="1:8">
      <c r="A179" s="70" t="str">
        <f t="shared" si="15"/>
        <v>Актив Пропъртис АДСИЦ</v>
      </c>
      <c r="B179" s="70" t="str">
        <f t="shared" si="16"/>
        <v>115869689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426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Актив Пропъртис АДСИЦ</v>
      </c>
      <c r="B181" s="70" t="str">
        <f t="shared" ref="B181:B216" si="19">pdeBulstat</f>
        <v>115869689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306</v>
      </c>
    </row>
    <row r="182" spans="1:8">
      <c r="A182" s="70" t="str">
        <f t="shared" si="18"/>
        <v>Актив Пропъртис АДСИЦ</v>
      </c>
      <c r="B182" s="70" t="str">
        <f t="shared" si="19"/>
        <v>115869689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-39</v>
      </c>
    </row>
    <row r="183" spans="1:8">
      <c r="A183" s="70" t="str">
        <f t="shared" si="18"/>
        <v>Актив Пропъртис АДСИЦ</v>
      </c>
      <c r="B183" s="70" t="str">
        <f t="shared" si="19"/>
        <v>115869689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Актив Пропъртис АДСИЦ</v>
      </c>
      <c r="B184" s="70" t="str">
        <f t="shared" si="19"/>
        <v>115869689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-37</v>
      </c>
    </row>
    <row r="185" spans="1:8">
      <c r="A185" s="70" t="str">
        <f t="shared" si="18"/>
        <v>Актив Пропъртис АДСИЦ</v>
      </c>
      <c r="B185" s="70" t="str">
        <f t="shared" si="19"/>
        <v>115869689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-18</v>
      </c>
    </row>
    <row r="186" spans="1:8">
      <c r="A186" s="70" t="str">
        <f t="shared" si="18"/>
        <v>Актив Пропъртис АДСИЦ</v>
      </c>
      <c r="B186" s="70" t="str">
        <f t="shared" si="19"/>
        <v>115869689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Актив Пропъртис АДСИЦ</v>
      </c>
      <c r="B187" s="70" t="str">
        <f t="shared" si="19"/>
        <v>115869689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Актив Пропъртис АДСИЦ</v>
      </c>
      <c r="B188" s="70" t="str">
        <f t="shared" si="19"/>
        <v>115869689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Актив Пропъртис АДСИЦ</v>
      </c>
      <c r="B189" s="70" t="str">
        <f t="shared" si="19"/>
        <v>115869689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Актив Пропъртис АДСИЦ</v>
      </c>
      <c r="B190" s="70" t="str">
        <f t="shared" si="19"/>
        <v>115869689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195</v>
      </c>
    </row>
    <row r="191" spans="1:8">
      <c r="A191" s="70" t="str">
        <f t="shared" si="18"/>
        <v>Актив Пропъртис АДСИЦ</v>
      </c>
      <c r="B191" s="70" t="str">
        <f t="shared" si="19"/>
        <v>115869689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407</v>
      </c>
    </row>
    <row r="192" spans="1:8">
      <c r="A192" s="70" t="str">
        <f t="shared" si="18"/>
        <v>Актив Пропъртис АДСИЦ</v>
      </c>
      <c r="B192" s="70" t="str">
        <f t="shared" si="19"/>
        <v>115869689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Актив Пропъртис АДСИЦ</v>
      </c>
      <c r="B193" s="70" t="str">
        <f t="shared" si="19"/>
        <v>115869689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Актив Пропъртис АДСИЦ</v>
      </c>
      <c r="B194" s="70" t="str">
        <f t="shared" si="19"/>
        <v>115869689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Актив Пропъртис АДСИЦ</v>
      </c>
      <c r="B195" s="70" t="str">
        <f t="shared" si="19"/>
        <v>115869689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Актив Пропъртис АДСИЦ</v>
      </c>
      <c r="B196" s="70" t="str">
        <f t="shared" si="19"/>
        <v>115869689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Актив Пропъртис АДСИЦ</v>
      </c>
      <c r="B197" s="70" t="str">
        <f t="shared" si="19"/>
        <v>115869689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Актив Пропъртис АДСИЦ</v>
      </c>
      <c r="B198" s="70" t="str">
        <f t="shared" si="19"/>
        <v>115869689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Актив Пропъртис АДСИЦ</v>
      </c>
      <c r="B199" s="70" t="str">
        <f t="shared" si="19"/>
        <v>115869689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Актив Пропъртис АДСИЦ</v>
      </c>
      <c r="B200" s="70" t="str">
        <f t="shared" si="19"/>
        <v>115869689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Актив Пропъртис АДСИЦ</v>
      </c>
      <c r="B201" s="70" t="str">
        <f t="shared" si="19"/>
        <v>115869689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Актив Пропъртис АДСИЦ</v>
      </c>
      <c r="B202" s="70" t="str">
        <f t="shared" si="19"/>
        <v>115869689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Актив Пропъртис АДСИЦ</v>
      </c>
      <c r="B203" s="70" t="str">
        <f t="shared" si="19"/>
        <v>115869689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Актив Пропъртис АДСИЦ</v>
      </c>
      <c r="B204" s="70" t="str">
        <f t="shared" si="19"/>
        <v>115869689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Актив Пропъртис АДСИЦ</v>
      </c>
      <c r="B205" s="70" t="str">
        <f t="shared" si="19"/>
        <v>115869689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1</v>
      </c>
    </row>
    <row r="206" spans="1:8">
      <c r="A206" s="70" t="str">
        <f t="shared" si="18"/>
        <v>Актив Пропъртис АДСИЦ</v>
      </c>
      <c r="B206" s="70" t="str">
        <f t="shared" si="19"/>
        <v>115869689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-441</v>
      </c>
    </row>
    <row r="207" spans="1:8">
      <c r="A207" s="70" t="str">
        <f t="shared" si="18"/>
        <v>Актив Пропъртис АДСИЦ</v>
      </c>
      <c r="B207" s="70" t="str">
        <f t="shared" si="19"/>
        <v>115869689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Актив Пропъртис АДСИЦ</v>
      </c>
      <c r="B208" s="70" t="str">
        <f t="shared" si="19"/>
        <v>115869689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-29</v>
      </c>
    </row>
    <row r="209" spans="1:8">
      <c r="A209" s="70" t="str">
        <f t="shared" si="18"/>
        <v>Актив Пропъртис АДСИЦ</v>
      </c>
      <c r="B209" s="70" t="str">
        <f t="shared" si="19"/>
        <v>115869689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Актив Пропъртис АДСИЦ</v>
      </c>
      <c r="B210" s="70" t="str">
        <f t="shared" si="19"/>
        <v>115869689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Актив Пропъртис АДСИЦ</v>
      </c>
      <c r="B211" s="70" t="str">
        <f t="shared" si="19"/>
        <v>115869689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-469</v>
      </c>
    </row>
    <row r="212" spans="1:8">
      <c r="A212" s="70" t="str">
        <f t="shared" si="18"/>
        <v>Актив Пропъртис АДСИЦ</v>
      </c>
      <c r="B212" s="70" t="str">
        <f t="shared" si="19"/>
        <v>115869689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-62</v>
      </c>
    </row>
    <row r="213" spans="1:8">
      <c r="A213" s="70" t="str">
        <f t="shared" si="18"/>
        <v>Актив Пропъртис АДСИЦ</v>
      </c>
      <c r="B213" s="70" t="str">
        <f t="shared" si="19"/>
        <v>115869689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312</v>
      </c>
    </row>
    <row r="214" spans="1:8">
      <c r="A214" s="70" t="str">
        <f t="shared" si="18"/>
        <v>Актив Пропъртис АДСИЦ</v>
      </c>
      <c r="B214" s="70" t="str">
        <f t="shared" si="19"/>
        <v>115869689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250</v>
      </c>
    </row>
    <row r="215" spans="1:8">
      <c r="A215" s="70" t="str">
        <f t="shared" si="18"/>
        <v>Актив Пропъртис АДСИЦ</v>
      </c>
      <c r="B215" s="70" t="str">
        <f t="shared" si="19"/>
        <v>115869689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Актив Пропъртис АДСИЦ</v>
      </c>
      <c r="B216" s="70" t="str">
        <f t="shared" si="19"/>
        <v>115869689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Актив Пропъртис АДСИЦ</v>
      </c>
      <c r="B218" s="70" t="str">
        <f t="shared" ref="B218:B281" si="22">pdeBulstat</f>
        <v>115869689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10087</v>
      </c>
    </row>
    <row r="219" spans="1:8">
      <c r="A219" s="70" t="str">
        <f t="shared" si="21"/>
        <v>Актив Пропъртис АДСИЦ</v>
      </c>
      <c r="B219" s="70" t="str">
        <f t="shared" si="22"/>
        <v>115869689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Актив Пропъртис АДСИЦ</v>
      </c>
      <c r="B220" s="70" t="str">
        <f t="shared" si="22"/>
        <v>115869689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Актив Пропъртис АДСИЦ</v>
      </c>
      <c r="B221" s="70" t="str">
        <f t="shared" si="22"/>
        <v>115869689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Актив Пропъртис АДСИЦ</v>
      </c>
      <c r="B222" s="70" t="str">
        <f t="shared" si="22"/>
        <v>115869689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10087</v>
      </c>
    </row>
    <row r="223" spans="1:8">
      <c r="A223" s="70" t="str">
        <f t="shared" si="21"/>
        <v>Актив Пропъртис АДСИЦ</v>
      </c>
      <c r="B223" s="70" t="str">
        <f t="shared" si="22"/>
        <v>115869689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Актив Пропъртис АДСИЦ</v>
      </c>
      <c r="B224" s="70" t="str">
        <f t="shared" si="22"/>
        <v>115869689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Актив Пропъртис АДСИЦ</v>
      </c>
      <c r="B225" s="70" t="str">
        <f t="shared" si="22"/>
        <v>115869689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Актив Пропъртис АДСИЦ</v>
      </c>
      <c r="B226" s="70" t="str">
        <f t="shared" si="22"/>
        <v>115869689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Актив Пропъртис АДСИЦ</v>
      </c>
      <c r="B227" s="70" t="str">
        <f t="shared" si="22"/>
        <v>115869689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Актив Пропъртис АДСИЦ</v>
      </c>
      <c r="B228" s="70" t="str">
        <f t="shared" si="22"/>
        <v>115869689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Актив Пропъртис АДСИЦ</v>
      </c>
      <c r="B229" s="70" t="str">
        <f t="shared" si="22"/>
        <v>115869689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Актив Пропъртис АДСИЦ</v>
      </c>
      <c r="B230" s="70" t="str">
        <f t="shared" si="22"/>
        <v>115869689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Актив Пропъртис АДСИЦ</v>
      </c>
      <c r="B231" s="70" t="str">
        <f t="shared" si="22"/>
        <v>115869689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Актив Пропъртис АДСИЦ</v>
      </c>
      <c r="B232" s="70" t="str">
        <f t="shared" si="22"/>
        <v>115869689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Актив Пропъртис АДСИЦ</v>
      </c>
      <c r="B233" s="70" t="str">
        <f t="shared" si="22"/>
        <v>115869689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Актив Пропъртис АДСИЦ</v>
      </c>
      <c r="B234" s="70" t="str">
        <f t="shared" si="22"/>
        <v>115869689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Актив Пропъртис АДСИЦ</v>
      </c>
      <c r="B235" s="70" t="str">
        <f t="shared" si="22"/>
        <v>115869689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-4</v>
      </c>
    </row>
    <row r="236" spans="1:8">
      <c r="A236" s="70" t="str">
        <f t="shared" si="21"/>
        <v>Актив Пропъртис АДСИЦ</v>
      </c>
      <c r="B236" s="70" t="str">
        <f t="shared" si="22"/>
        <v>115869689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10083</v>
      </c>
    </row>
    <row r="237" spans="1:8">
      <c r="A237" s="70" t="str">
        <f t="shared" si="21"/>
        <v>Актив Пропъртис АДСИЦ</v>
      </c>
      <c r="B237" s="70" t="str">
        <f t="shared" si="22"/>
        <v>115869689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Актив Пропъртис АДСИЦ</v>
      </c>
      <c r="B238" s="70" t="str">
        <f t="shared" si="22"/>
        <v>115869689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Актив Пропъртис АДСИЦ</v>
      </c>
      <c r="B239" s="70" t="str">
        <f t="shared" si="22"/>
        <v>115869689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10083</v>
      </c>
    </row>
    <row r="240" spans="1:8">
      <c r="A240" s="70" t="str">
        <f t="shared" si="21"/>
        <v>Актив Пропъртис АДСИЦ</v>
      </c>
      <c r="B240" s="70" t="str">
        <f t="shared" si="22"/>
        <v>115869689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241</v>
      </c>
    </row>
    <row r="241" spans="1:8">
      <c r="A241" s="70" t="str">
        <f t="shared" si="21"/>
        <v>Актив Пропъртис АДСИЦ</v>
      </c>
      <c r="B241" s="70" t="str">
        <f t="shared" si="22"/>
        <v>115869689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Актив Пропъртис АДСИЦ</v>
      </c>
      <c r="B242" s="70" t="str">
        <f t="shared" si="22"/>
        <v>115869689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Актив Пропъртис АДСИЦ</v>
      </c>
      <c r="B243" s="70" t="str">
        <f t="shared" si="22"/>
        <v>115869689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Актив Пропъртис АДСИЦ</v>
      </c>
      <c r="B244" s="70" t="str">
        <f t="shared" si="22"/>
        <v>115869689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241</v>
      </c>
    </row>
    <row r="245" spans="1:8">
      <c r="A245" s="70" t="str">
        <f t="shared" si="21"/>
        <v>Актив Пропъртис АДСИЦ</v>
      </c>
      <c r="B245" s="70" t="str">
        <f t="shared" si="22"/>
        <v>115869689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Актив Пропъртис АДСИЦ</v>
      </c>
      <c r="B246" s="70" t="str">
        <f t="shared" si="22"/>
        <v>115869689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Актив Пропъртис АДСИЦ</v>
      </c>
      <c r="B247" s="70" t="str">
        <f t="shared" si="22"/>
        <v>115869689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Актив Пропъртис АДСИЦ</v>
      </c>
      <c r="B248" s="70" t="str">
        <f t="shared" si="22"/>
        <v>115869689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Актив Пропъртис АДСИЦ</v>
      </c>
      <c r="B249" s="70" t="str">
        <f t="shared" si="22"/>
        <v>115869689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Актив Пропъртис АДСИЦ</v>
      </c>
      <c r="B250" s="70" t="str">
        <f t="shared" si="22"/>
        <v>115869689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Актив Пропъртис АДСИЦ</v>
      </c>
      <c r="B251" s="70" t="str">
        <f t="shared" si="22"/>
        <v>115869689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Актив Пропъртис АДСИЦ</v>
      </c>
      <c r="B252" s="70" t="str">
        <f t="shared" si="22"/>
        <v>115869689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Актив Пропъртис АДСИЦ</v>
      </c>
      <c r="B253" s="70" t="str">
        <f t="shared" si="22"/>
        <v>115869689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Актив Пропъртис АДСИЦ</v>
      </c>
      <c r="B254" s="70" t="str">
        <f t="shared" si="22"/>
        <v>115869689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Актив Пропъртис АДСИЦ</v>
      </c>
      <c r="B255" s="70" t="str">
        <f t="shared" si="22"/>
        <v>115869689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Актив Пропъртис АДСИЦ</v>
      </c>
      <c r="B256" s="70" t="str">
        <f t="shared" si="22"/>
        <v>115869689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Актив Пропъртис АДСИЦ</v>
      </c>
      <c r="B257" s="70" t="str">
        <f t="shared" si="22"/>
        <v>115869689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4</v>
      </c>
    </row>
    <row r="258" spans="1:8">
      <c r="A258" s="70" t="str">
        <f t="shared" si="21"/>
        <v>Актив Пропъртис АДСИЦ</v>
      </c>
      <c r="B258" s="70" t="str">
        <f t="shared" si="22"/>
        <v>115869689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245</v>
      </c>
    </row>
    <row r="259" spans="1:8">
      <c r="A259" s="70" t="str">
        <f t="shared" si="21"/>
        <v>Актив Пропъртис АДСИЦ</v>
      </c>
      <c r="B259" s="70" t="str">
        <f t="shared" si="22"/>
        <v>115869689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Актив Пропъртис АДСИЦ</v>
      </c>
      <c r="B260" s="70" t="str">
        <f t="shared" si="22"/>
        <v>115869689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Актив Пропъртис АДСИЦ</v>
      </c>
      <c r="B261" s="70" t="str">
        <f t="shared" si="22"/>
        <v>115869689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245</v>
      </c>
    </row>
    <row r="262" spans="1:8">
      <c r="A262" s="70" t="str">
        <f t="shared" si="21"/>
        <v>Актив Пропъртис АДСИЦ</v>
      </c>
      <c r="B262" s="70" t="str">
        <f t="shared" si="22"/>
        <v>115869689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210</v>
      </c>
    </row>
    <row r="263" spans="1:8">
      <c r="A263" s="70" t="str">
        <f t="shared" si="21"/>
        <v>Актив Пропъртис АДСИЦ</v>
      </c>
      <c r="B263" s="70" t="str">
        <f t="shared" si="22"/>
        <v>115869689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Актив Пропъртис АДСИЦ</v>
      </c>
      <c r="B264" s="70" t="str">
        <f t="shared" si="22"/>
        <v>115869689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Актив Пропъртис АДСИЦ</v>
      </c>
      <c r="B265" s="70" t="str">
        <f t="shared" si="22"/>
        <v>115869689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Актив Пропъртис АДСИЦ</v>
      </c>
      <c r="B266" s="70" t="str">
        <f t="shared" si="22"/>
        <v>115869689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210</v>
      </c>
    </row>
    <row r="267" spans="1:8">
      <c r="A267" s="70" t="str">
        <f t="shared" si="21"/>
        <v>Актив Пропъртис АДСИЦ</v>
      </c>
      <c r="B267" s="70" t="str">
        <f t="shared" si="22"/>
        <v>115869689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Актив Пропъртис АДСИЦ</v>
      </c>
      <c r="B268" s="70" t="str">
        <f t="shared" si="22"/>
        <v>115869689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Актив Пропъртис АДСИЦ</v>
      </c>
      <c r="B269" s="70" t="str">
        <f t="shared" si="22"/>
        <v>115869689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Актив Пропъртис АДСИЦ</v>
      </c>
      <c r="B270" s="70" t="str">
        <f t="shared" si="22"/>
        <v>115869689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Актив Пропъртис АДСИЦ</v>
      </c>
      <c r="B271" s="70" t="str">
        <f t="shared" si="22"/>
        <v>115869689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Актив Пропъртис АДСИЦ</v>
      </c>
      <c r="B272" s="70" t="str">
        <f t="shared" si="22"/>
        <v>115869689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Актив Пропъртис АДСИЦ</v>
      </c>
      <c r="B273" s="70" t="str">
        <f t="shared" si="22"/>
        <v>115869689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Актив Пропъртис АДСИЦ</v>
      </c>
      <c r="B274" s="70" t="str">
        <f t="shared" si="22"/>
        <v>115869689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Актив Пропъртис АДСИЦ</v>
      </c>
      <c r="B275" s="70" t="str">
        <f t="shared" si="22"/>
        <v>115869689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Актив Пропъртис АДСИЦ</v>
      </c>
      <c r="B276" s="70" t="str">
        <f t="shared" si="22"/>
        <v>115869689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Актив Пропъртис АДСИЦ</v>
      </c>
      <c r="B277" s="70" t="str">
        <f t="shared" si="22"/>
        <v>115869689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Актив Пропъртис АДСИЦ</v>
      </c>
      <c r="B278" s="70" t="str">
        <f t="shared" si="22"/>
        <v>115869689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Актив Пропъртис АДСИЦ</v>
      </c>
      <c r="B279" s="70" t="str">
        <f t="shared" si="22"/>
        <v>115869689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Актив Пропъртис АДСИЦ</v>
      </c>
      <c r="B280" s="70" t="str">
        <f t="shared" si="22"/>
        <v>115869689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210</v>
      </c>
    </row>
    <row r="281" spans="1:8">
      <c r="A281" s="70" t="str">
        <f t="shared" si="21"/>
        <v>Актив Пропъртис АДСИЦ</v>
      </c>
      <c r="B281" s="70" t="str">
        <f t="shared" si="22"/>
        <v>115869689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Актив Пропъртис АДСИЦ</v>
      </c>
      <c r="B282" s="70" t="str">
        <f t="shared" ref="B282:B345" si="25">pdeBulstat</f>
        <v>115869689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Актив Пропъртис АДСИЦ</v>
      </c>
      <c r="B283" s="70" t="str">
        <f t="shared" si="25"/>
        <v>115869689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210</v>
      </c>
    </row>
    <row r="284" spans="1:8">
      <c r="A284" s="70" t="str">
        <f t="shared" si="24"/>
        <v>Актив Пропъртис АДСИЦ</v>
      </c>
      <c r="B284" s="70" t="str">
        <f t="shared" si="25"/>
        <v>115869689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Актив Пропъртис АДСИЦ</v>
      </c>
      <c r="B285" s="70" t="str">
        <f t="shared" si="25"/>
        <v>115869689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Актив Пропъртис АДСИЦ</v>
      </c>
      <c r="B286" s="70" t="str">
        <f t="shared" si="25"/>
        <v>115869689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Актив Пропъртис АДСИЦ</v>
      </c>
      <c r="B287" s="70" t="str">
        <f t="shared" si="25"/>
        <v>115869689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Актив Пропъртис АДСИЦ</v>
      </c>
      <c r="B288" s="70" t="str">
        <f t="shared" si="25"/>
        <v>115869689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Актив Пропъртис АДСИЦ</v>
      </c>
      <c r="B289" s="70" t="str">
        <f t="shared" si="25"/>
        <v>115869689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Актив Пропъртис АДСИЦ</v>
      </c>
      <c r="B290" s="70" t="str">
        <f t="shared" si="25"/>
        <v>115869689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Актив Пропъртис АДСИЦ</v>
      </c>
      <c r="B291" s="70" t="str">
        <f t="shared" si="25"/>
        <v>115869689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Актив Пропъртис АДСИЦ</v>
      </c>
      <c r="B292" s="70" t="str">
        <f t="shared" si="25"/>
        <v>115869689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Актив Пропъртис АДСИЦ</v>
      </c>
      <c r="B293" s="70" t="str">
        <f t="shared" si="25"/>
        <v>115869689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Актив Пропъртис АДСИЦ</v>
      </c>
      <c r="B294" s="70" t="str">
        <f t="shared" si="25"/>
        <v>115869689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Актив Пропъртис АДСИЦ</v>
      </c>
      <c r="B295" s="70" t="str">
        <f t="shared" si="25"/>
        <v>115869689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Актив Пропъртис АДСИЦ</v>
      </c>
      <c r="B296" s="70" t="str">
        <f t="shared" si="25"/>
        <v>115869689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Актив Пропъртис АДСИЦ</v>
      </c>
      <c r="B297" s="70" t="str">
        <f t="shared" si="25"/>
        <v>115869689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Актив Пропъртис АДСИЦ</v>
      </c>
      <c r="B298" s="70" t="str">
        <f t="shared" si="25"/>
        <v>115869689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Актив Пропъртис АДСИЦ</v>
      </c>
      <c r="B299" s="70" t="str">
        <f t="shared" si="25"/>
        <v>115869689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Актив Пропъртис АДСИЦ</v>
      </c>
      <c r="B300" s="70" t="str">
        <f t="shared" si="25"/>
        <v>115869689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Актив Пропъртис АДСИЦ</v>
      </c>
      <c r="B301" s="70" t="str">
        <f t="shared" si="25"/>
        <v>115869689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Актив Пропъртис АДСИЦ</v>
      </c>
      <c r="B302" s="70" t="str">
        <f t="shared" si="25"/>
        <v>115869689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Актив Пропъртис АДСИЦ</v>
      </c>
      <c r="B303" s="70" t="str">
        <f t="shared" si="25"/>
        <v>115869689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Актив Пропъртис АДСИЦ</v>
      </c>
      <c r="B304" s="70" t="str">
        <f t="shared" si="25"/>
        <v>115869689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Актив Пропъртис АДСИЦ</v>
      </c>
      <c r="B305" s="70" t="str">
        <f t="shared" si="25"/>
        <v>115869689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Актив Пропъртис АДСИЦ</v>
      </c>
      <c r="B306" s="70" t="str">
        <f t="shared" si="25"/>
        <v>115869689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Актив Пропъртис АДСИЦ</v>
      </c>
      <c r="B307" s="70" t="str">
        <f t="shared" si="25"/>
        <v>115869689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Актив Пропъртис АДСИЦ</v>
      </c>
      <c r="B308" s="70" t="str">
        <f t="shared" si="25"/>
        <v>115869689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Актив Пропъртис АДСИЦ</v>
      </c>
      <c r="B309" s="70" t="str">
        <f t="shared" si="25"/>
        <v>115869689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Актив Пропъртис АДСИЦ</v>
      </c>
      <c r="B310" s="70" t="str">
        <f t="shared" si="25"/>
        <v>115869689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Актив Пропъртис АДСИЦ</v>
      </c>
      <c r="B311" s="70" t="str">
        <f t="shared" si="25"/>
        <v>115869689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Актив Пропъртис АДСИЦ</v>
      </c>
      <c r="B312" s="70" t="str">
        <f t="shared" si="25"/>
        <v>115869689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Актив Пропъртис АДСИЦ</v>
      </c>
      <c r="B313" s="70" t="str">
        <f t="shared" si="25"/>
        <v>115869689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Актив Пропъртис АДСИЦ</v>
      </c>
      <c r="B314" s="70" t="str">
        <f t="shared" si="25"/>
        <v>115869689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Актив Пропъртис АДСИЦ</v>
      </c>
      <c r="B315" s="70" t="str">
        <f t="shared" si="25"/>
        <v>115869689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Актив Пропъртис АДСИЦ</v>
      </c>
      <c r="B316" s="70" t="str">
        <f t="shared" si="25"/>
        <v>115869689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Актив Пропъртис АДСИЦ</v>
      </c>
      <c r="B317" s="70" t="str">
        <f t="shared" si="25"/>
        <v>115869689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Актив Пропъртис АДСИЦ</v>
      </c>
      <c r="B318" s="70" t="str">
        <f t="shared" si="25"/>
        <v>115869689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Актив Пропъртис АДСИЦ</v>
      </c>
      <c r="B319" s="70" t="str">
        <f t="shared" si="25"/>
        <v>115869689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Актив Пропъртис АДСИЦ</v>
      </c>
      <c r="B320" s="70" t="str">
        <f t="shared" si="25"/>
        <v>115869689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Актив Пропъртис АДСИЦ</v>
      </c>
      <c r="B321" s="70" t="str">
        <f t="shared" si="25"/>
        <v>115869689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Актив Пропъртис АДСИЦ</v>
      </c>
      <c r="B322" s="70" t="str">
        <f t="shared" si="25"/>
        <v>115869689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Актив Пропъртис АДСИЦ</v>
      </c>
      <c r="B323" s="70" t="str">
        <f t="shared" si="25"/>
        <v>115869689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Актив Пропъртис АДСИЦ</v>
      </c>
      <c r="B324" s="70" t="str">
        <f t="shared" si="25"/>
        <v>115869689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Актив Пропъртис АДСИЦ</v>
      </c>
      <c r="B325" s="70" t="str">
        <f t="shared" si="25"/>
        <v>115869689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Актив Пропъртис АДСИЦ</v>
      </c>
      <c r="B326" s="70" t="str">
        <f t="shared" si="25"/>
        <v>115869689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Актив Пропъртис АДСИЦ</v>
      </c>
      <c r="B327" s="70" t="str">
        <f t="shared" si="25"/>
        <v>115869689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Актив Пропъртис АДСИЦ</v>
      </c>
      <c r="B328" s="70" t="str">
        <f t="shared" si="25"/>
        <v>115869689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1</v>
      </c>
    </row>
    <row r="329" spans="1:8">
      <c r="A329" s="70" t="str">
        <f t="shared" si="24"/>
        <v>Актив Пропъртис АДСИЦ</v>
      </c>
      <c r="B329" s="70" t="str">
        <f t="shared" si="25"/>
        <v>115869689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Актив Пропъртис АДСИЦ</v>
      </c>
      <c r="B330" s="70" t="str">
        <f t="shared" si="25"/>
        <v>115869689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Актив Пропъртис АДСИЦ</v>
      </c>
      <c r="B331" s="70" t="str">
        <f t="shared" si="25"/>
        <v>115869689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Актив Пропъртис АДСИЦ</v>
      </c>
      <c r="B332" s="70" t="str">
        <f t="shared" si="25"/>
        <v>115869689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1</v>
      </c>
    </row>
    <row r="333" spans="1:8">
      <c r="A333" s="70" t="str">
        <f t="shared" si="24"/>
        <v>Актив Пропъртис АДСИЦ</v>
      </c>
      <c r="B333" s="70" t="str">
        <f t="shared" si="25"/>
        <v>115869689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Актив Пропъртис АДСИЦ</v>
      </c>
      <c r="B334" s="70" t="str">
        <f t="shared" si="25"/>
        <v>115869689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Актив Пропъртис АДСИЦ</v>
      </c>
      <c r="B335" s="70" t="str">
        <f t="shared" si="25"/>
        <v>115869689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Актив Пропъртис АДСИЦ</v>
      </c>
      <c r="B336" s="70" t="str">
        <f t="shared" si="25"/>
        <v>115869689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Актив Пропъртис АДСИЦ</v>
      </c>
      <c r="B337" s="70" t="str">
        <f t="shared" si="25"/>
        <v>115869689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Актив Пропъртис АДСИЦ</v>
      </c>
      <c r="B338" s="70" t="str">
        <f t="shared" si="25"/>
        <v>115869689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Актив Пропъртис АДСИЦ</v>
      </c>
      <c r="B339" s="70" t="str">
        <f t="shared" si="25"/>
        <v>115869689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Актив Пропъртис АДСИЦ</v>
      </c>
      <c r="B340" s="70" t="str">
        <f t="shared" si="25"/>
        <v>115869689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Актив Пропъртис АДСИЦ</v>
      </c>
      <c r="B341" s="70" t="str">
        <f t="shared" si="25"/>
        <v>115869689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Актив Пропъртис АДСИЦ</v>
      </c>
      <c r="B342" s="70" t="str">
        <f t="shared" si="25"/>
        <v>115869689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Актив Пропъртис АДСИЦ</v>
      </c>
      <c r="B343" s="70" t="str">
        <f t="shared" si="25"/>
        <v>115869689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Актив Пропъртис АДСИЦ</v>
      </c>
      <c r="B344" s="70" t="str">
        <f t="shared" si="25"/>
        <v>115869689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Актив Пропъртис АДСИЦ</v>
      </c>
      <c r="B345" s="70" t="str">
        <f t="shared" si="25"/>
        <v>115869689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Актив Пропъртис АДСИЦ</v>
      </c>
      <c r="B346" s="70" t="str">
        <f t="shared" ref="B346:B409" si="28">pdeBulstat</f>
        <v>115869689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1</v>
      </c>
    </row>
    <row r="347" spans="1:8">
      <c r="A347" s="70" t="str">
        <f t="shared" si="27"/>
        <v>Актив Пропъртис АДСИЦ</v>
      </c>
      <c r="B347" s="70" t="str">
        <f t="shared" si="28"/>
        <v>115869689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Актив Пропъртис АДСИЦ</v>
      </c>
      <c r="B348" s="70" t="str">
        <f t="shared" si="28"/>
        <v>115869689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Актив Пропъртис АДСИЦ</v>
      </c>
      <c r="B349" s="70" t="str">
        <f t="shared" si="28"/>
        <v>115869689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1</v>
      </c>
    </row>
    <row r="350" spans="1:8">
      <c r="A350" s="70" t="str">
        <f t="shared" si="27"/>
        <v>Актив Пропъртис АДСИЦ</v>
      </c>
      <c r="B350" s="70" t="str">
        <f t="shared" si="28"/>
        <v>115869689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6843</v>
      </c>
    </row>
    <row r="351" spans="1:8">
      <c r="A351" s="70" t="str">
        <f t="shared" si="27"/>
        <v>Актив Пропъртис АДСИЦ</v>
      </c>
      <c r="B351" s="70" t="str">
        <f t="shared" si="28"/>
        <v>115869689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Актив Пропъртис АДСИЦ</v>
      </c>
      <c r="B352" s="70" t="str">
        <f t="shared" si="28"/>
        <v>115869689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Актив Пропъртис АДСИЦ</v>
      </c>
      <c r="B353" s="70" t="str">
        <f t="shared" si="28"/>
        <v>115869689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Актив Пропъртис АДСИЦ</v>
      </c>
      <c r="B354" s="70" t="str">
        <f t="shared" si="28"/>
        <v>115869689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6843</v>
      </c>
    </row>
    <row r="355" spans="1:8">
      <c r="A355" s="70" t="str">
        <f t="shared" si="27"/>
        <v>Актив Пропъртис АДСИЦ</v>
      </c>
      <c r="B355" s="70" t="str">
        <f t="shared" si="28"/>
        <v>115869689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Актив Пропъртис АДСИЦ</v>
      </c>
      <c r="B356" s="70" t="str">
        <f t="shared" si="28"/>
        <v>115869689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Актив Пропъртис АДСИЦ</v>
      </c>
      <c r="B357" s="70" t="str">
        <f t="shared" si="28"/>
        <v>115869689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Актив Пропъртис АДСИЦ</v>
      </c>
      <c r="B358" s="70" t="str">
        <f t="shared" si="28"/>
        <v>115869689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Актив Пропъртис АДСИЦ</v>
      </c>
      <c r="B359" s="70" t="str">
        <f t="shared" si="28"/>
        <v>115869689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Актив Пропъртис АДСИЦ</v>
      </c>
      <c r="B360" s="70" t="str">
        <f t="shared" si="28"/>
        <v>115869689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Актив Пропъртис АДСИЦ</v>
      </c>
      <c r="B361" s="70" t="str">
        <f t="shared" si="28"/>
        <v>115869689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Актив Пропъртис АДСИЦ</v>
      </c>
      <c r="B362" s="70" t="str">
        <f t="shared" si="28"/>
        <v>115869689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Актив Пропъртис АДСИЦ</v>
      </c>
      <c r="B363" s="70" t="str">
        <f t="shared" si="28"/>
        <v>115869689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Актив Пропъртис АДСИЦ</v>
      </c>
      <c r="B364" s="70" t="str">
        <f t="shared" si="28"/>
        <v>115869689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Актив Пропъртис АДСИЦ</v>
      </c>
      <c r="B365" s="70" t="str">
        <f t="shared" si="28"/>
        <v>115869689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Актив Пропъртис АДСИЦ</v>
      </c>
      <c r="B366" s="70" t="str">
        <f t="shared" si="28"/>
        <v>115869689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Актив Пропъртис АДСИЦ</v>
      </c>
      <c r="B367" s="70" t="str">
        <f t="shared" si="28"/>
        <v>115869689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Актив Пропъртис АДСИЦ</v>
      </c>
      <c r="B368" s="70" t="str">
        <f t="shared" si="28"/>
        <v>115869689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6843</v>
      </c>
    </row>
    <row r="369" spans="1:8">
      <c r="A369" s="70" t="str">
        <f t="shared" si="27"/>
        <v>Актив Пропъртис АДСИЦ</v>
      </c>
      <c r="B369" s="70" t="str">
        <f t="shared" si="28"/>
        <v>115869689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Актив Пропъртис АДСИЦ</v>
      </c>
      <c r="B370" s="70" t="str">
        <f t="shared" si="28"/>
        <v>115869689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Актив Пропъртис АДСИЦ</v>
      </c>
      <c r="B371" s="70" t="str">
        <f t="shared" si="28"/>
        <v>115869689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6843</v>
      </c>
    </row>
    <row r="372" spans="1:8">
      <c r="A372" s="70" t="str">
        <f t="shared" si="27"/>
        <v>Актив Пропъртис АДСИЦ</v>
      </c>
      <c r="B372" s="70" t="str">
        <f t="shared" si="28"/>
        <v>115869689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-1136</v>
      </c>
    </row>
    <row r="373" spans="1:8">
      <c r="A373" s="70" t="str">
        <f t="shared" si="27"/>
        <v>Актив Пропъртис АДСИЦ</v>
      </c>
      <c r="B373" s="70" t="str">
        <f t="shared" si="28"/>
        <v>115869689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-93</v>
      </c>
    </row>
    <row r="374" spans="1:8">
      <c r="A374" s="70" t="str">
        <f t="shared" si="27"/>
        <v>Актив Пропъртис АДСИЦ</v>
      </c>
      <c r="B374" s="70" t="str">
        <f t="shared" si="28"/>
        <v>115869689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-93</v>
      </c>
    </row>
    <row r="375" spans="1:8">
      <c r="A375" s="70" t="str">
        <f t="shared" si="27"/>
        <v>Актив Пропъртис АДСИЦ</v>
      </c>
      <c r="B375" s="70" t="str">
        <f t="shared" si="28"/>
        <v>115869689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Актив Пропъртис АДСИЦ</v>
      </c>
      <c r="B376" s="70" t="str">
        <f t="shared" si="28"/>
        <v>115869689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-1229</v>
      </c>
    </row>
    <row r="377" spans="1:8">
      <c r="A377" s="70" t="str">
        <f t="shared" si="27"/>
        <v>Актив Пропъртис АДСИЦ</v>
      </c>
      <c r="B377" s="70" t="str">
        <f t="shared" si="28"/>
        <v>115869689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-412</v>
      </c>
    </row>
    <row r="378" spans="1:8">
      <c r="A378" s="70" t="str">
        <f t="shared" si="27"/>
        <v>Актив Пропъртис АДСИЦ</v>
      </c>
      <c r="B378" s="70" t="str">
        <f t="shared" si="28"/>
        <v>115869689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Актив Пропъртис АДСИЦ</v>
      </c>
      <c r="B379" s="70" t="str">
        <f t="shared" si="28"/>
        <v>115869689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Актив Пропъртис АДСИЦ</v>
      </c>
      <c r="B380" s="70" t="str">
        <f t="shared" si="28"/>
        <v>115869689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Актив Пропъртис АДСИЦ</v>
      </c>
      <c r="B381" s="70" t="str">
        <f t="shared" si="28"/>
        <v>115869689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Актив Пропъртис АДСИЦ</v>
      </c>
      <c r="B382" s="70" t="str">
        <f t="shared" si="28"/>
        <v>115869689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Актив Пропъртис АДСИЦ</v>
      </c>
      <c r="B383" s="70" t="str">
        <f t="shared" si="28"/>
        <v>115869689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Актив Пропъртис АДСИЦ</v>
      </c>
      <c r="B384" s="70" t="str">
        <f t="shared" si="28"/>
        <v>115869689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Актив Пропъртис АДСИЦ</v>
      </c>
      <c r="B385" s="70" t="str">
        <f t="shared" si="28"/>
        <v>115869689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Актив Пропъртис АДСИЦ</v>
      </c>
      <c r="B386" s="70" t="str">
        <f t="shared" si="28"/>
        <v>115869689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Актив Пропъртис АДСИЦ</v>
      </c>
      <c r="B387" s="70" t="str">
        <f t="shared" si="28"/>
        <v>115869689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Актив Пропъртис АДСИЦ</v>
      </c>
      <c r="B388" s="70" t="str">
        <f t="shared" si="28"/>
        <v>115869689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Актив Пропъртис АДСИЦ</v>
      </c>
      <c r="B389" s="70" t="str">
        <f t="shared" si="28"/>
        <v>115869689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Актив Пропъртис АДСИЦ</v>
      </c>
      <c r="B390" s="70" t="str">
        <f t="shared" si="28"/>
        <v>115869689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-1641</v>
      </c>
    </row>
    <row r="391" spans="1:8">
      <c r="A391" s="70" t="str">
        <f t="shared" si="27"/>
        <v>Актив Пропъртис АДСИЦ</v>
      </c>
      <c r="B391" s="70" t="str">
        <f t="shared" si="28"/>
        <v>115869689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Актив Пропъртис АДСИЦ</v>
      </c>
      <c r="B392" s="70" t="str">
        <f t="shared" si="28"/>
        <v>115869689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Актив Пропъртис АДСИЦ</v>
      </c>
      <c r="B393" s="70" t="str">
        <f t="shared" si="28"/>
        <v>115869689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-1641</v>
      </c>
    </row>
    <row r="394" spans="1:8">
      <c r="A394" s="70" t="str">
        <f t="shared" si="27"/>
        <v>Актив Пропъртис АДСИЦ</v>
      </c>
      <c r="B394" s="70" t="str">
        <f t="shared" si="28"/>
        <v>115869689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Актив Пропъртис АДСИЦ</v>
      </c>
      <c r="B395" s="70" t="str">
        <f t="shared" si="28"/>
        <v>115869689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Актив Пропъртис АДСИЦ</v>
      </c>
      <c r="B396" s="70" t="str">
        <f t="shared" si="28"/>
        <v>115869689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Актив Пропъртис АДСИЦ</v>
      </c>
      <c r="B397" s="70" t="str">
        <f t="shared" si="28"/>
        <v>115869689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Актив Пропъртис АДСИЦ</v>
      </c>
      <c r="B398" s="70" t="str">
        <f t="shared" si="28"/>
        <v>115869689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Актив Пропъртис АДСИЦ</v>
      </c>
      <c r="B399" s="70" t="str">
        <f t="shared" si="28"/>
        <v>115869689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Актив Пропъртис АДСИЦ</v>
      </c>
      <c r="B400" s="70" t="str">
        <f t="shared" si="28"/>
        <v>115869689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Актив Пропъртис АДСИЦ</v>
      </c>
      <c r="B401" s="70" t="str">
        <f t="shared" si="28"/>
        <v>115869689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Актив Пропъртис АДСИЦ</v>
      </c>
      <c r="B402" s="70" t="str">
        <f t="shared" si="28"/>
        <v>115869689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Актив Пропъртис АДСИЦ</v>
      </c>
      <c r="B403" s="70" t="str">
        <f t="shared" si="28"/>
        <v>115869689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Актив Пропъртис АДСИЦ</v>
      </c>
      <c r="B404" s="70" t="str">
        <f t="shared" si="28"/>
        <v>115869689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Актив Пропъртис АДСИЦ</v>
      </c>
      <c r="B405" s="70" t="str">
        <f t="shared" si="28"/>
        <v>115869689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Актив Пропъртис АДСИЦ</v>
      </c>
      <c r="B406" s="70" t="str">
        <f t="shared" si="28"/>
        <v>115869689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Актив Пропъртис АДСИЦ</v>
      </c>
      <c r="B407" s="70" t="str">
        <f t="shared" si="28"/>
        <v>115869689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Актив Пропъртис АДСИЦ</v>
      </c>
      <c r="B408" s="70" t="str">
        <f t="shared" si="28"/>
        <v>115869689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Актив Пропъртис АДСИЦ</v>
      </c>
      <c r="B409" s="70" t="str">
        <f t="shared" si="28"/>
        <v>115869689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Актив Пропъртис АДСИЦ</v>
      </c>
      <c r="B410" s="70" t="str">
        <f t="shared" ref="B410:B459" si="31">pdeBulstat</f>
        <v>115869689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Актив Пропъртис АДСИЦ</v>
      </c>
      <c r="B411" s="70" t="str">
        <f t="shared" si="31"/>
        <v>115869689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Актив Пропъртис АДСИЦ</v>
      </c>
      <c r="B412" s="70" t="str">
        <f t="shared" si="31"/>
        <v>115869689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Актив Пропъртис АДСИЦ</v>
      </c>
      <c r="B413" s="70" t="str">
        <f t="shared" si="31"/>
        <v>115869689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Актив Пропъртис АДСИЦ</v>
      </c>
      <c r="B414" s="70" t="str">
        <f t="shared" si="31"/>
        <v>115869689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Актив Пропъртис АДСИЦ</v>
      </c>
      <c r="B415" s="70" t="str">
        <f t="shared" si="31"/>
        <v>115869689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Актив Пропъртис АДСИЦ</v>
      </c>
      <c r="B416" s="70" t="str">
        <f t="shared" si="31"/>
        <v>115869689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16246</v>
      </c>
    </row>
    <row r="417" spans="1:8">
      <c r="A417" s="70" t="str">
        <f t="shared" si="30"/>
        <v>Актив Пропъртис АДСИЦ</v>
      </c>
      <c r="B417" s="70" t="str">
        <f t="shared" si="31"/>
        <v>115869689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-93</v>
      </c>
    </row>
    <row r="418" spans="1:8">
      <c r="A418" s="70" t="str">
        <f t="shared" si="30"/>
        <v>Актив Пропъртис АДСИЦ</v>
      </c>
      <c r="B418" s="70" t="str">
        <f t="shared" si="31"/>
        <v>115869689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-93</v>
      </c>
    </row>
    <row r="419" spans="1:8">
      <c r="A419" s="70" t="str">
        <f t="shared" si="30"/>
        <v>Актив Пропъртис АДСИЦ</v>
      </c>
      <c r="B419" s="70" t="str">
        <f t="shared" si="31"/>
        <v>115869689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Актив Пропъртис АДСИЦ</v>
      </c>
      <c r="B420" s="70" t="str">
        <f t="shared" si="31"/>
        <v>115869689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16153</v>
      </c>
    </row>
    <row r="421" spans="1:8">
      <c r="A421" s="70" t="str">
        <f t="shared" si="30"/>
        <v>Актив Пропъртис АДСИЦ</v>
      </c>
      <c r="B421" s="70" t="str">
        <f t="shared" si="31"/>
        <v>115869689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-412</v>
      </c>
    </row>
    <row r="422" spans="1:8">
      <c r="A422" s="70" t="str">
        <f t="shared" si="30"/>
        <v>Актив Пропъртис АДСИЦ</v>
      </c>
      <c r="B422" s="70" t="str">
        <f t="shared" si="31"/>
        <v>115869689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Актив Пропъртис АДСИЦ</v>
      </c>
      <c r="B423" s="70" t="str">
        <f t="shared" si="31"/>
        <v>115869689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Актив Пропъртис АДСИЦ</v>
      </c>
      <c r="B424" s="70" t="str">
        <f t="shared" si="31"/>
        <v>115869689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Актив Пропъртис АДСИЦ</v>
      </c>
      <c r="B425" s="70" t="str">
        <f t="shared" si="31"/>
        <v>115869689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Актив Пропъртис АДСИЦ</v>
      </c>
      <c r="B426" s="70" t="str">
        <f t="shared" si="31"/>
        <v>115869689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Актив Пропъртис АДСИЦ</v>
      </c>
      <c r="B427" s="70" t="str">
        <f t="shared" si="31"/>
        <v>115869689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Актив Пропъртис АДСИЦ</v>
      </c>
      <c r="B428" s="70" t="str">
        <f t="shared" si="31"/>
        <v>115869689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Актив Пропъртис АДСИЦ</v>
      </c>
      <c r="B429" s="70" t="str">
        <f t="shared" si="31"/>
        <v>115869689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Актив Пропъртис АДСИЦ</v>
      </c>
      <c r="B430" s="70" t="str">
        <f t="shared" si="31"/>
        <v>115869689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Актив Пропъртис АДСИЦ</v>
      </c>
      <c r="B431" s="70" t="str">
        <f t="shared" si="31"/>
        <v>115869689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Актив Пропъртис АДСИЦ</v>
      </c>
      <c r="B432" s="70" t="str">
        <f t="shared" si="31"/>
        <v>115869689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Актив Пропъртис АДСИЦ</v>
      </c>
      <c r="B433" s="70" t="str">
        <f t="shared" si="31"/>
        <v>115869689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Актив Пропъртис АДСИЦ</v>
      </c>
      <c r="B434" s="70" t="str">
        <f t="shared" si="31"/>
        <v>115869689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15741</v>
      </c>
    </row>
    <row r="435" spans="1:8">
      <c r="A435" s="70" t="str">
        <f t="shared" si="30"/>
        <v>Актив Пропъртис АДСИЦ</v>
      </c>
      <c r="B435" s="70" t="str">
        <f t="shared" si="31"/>
        <v>115869689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Актив Пропъртис АДСИЦ</v>
      </c>
      <c r="B436" s="70" t="str">
        <f t="shared" si="31"/>
        <v>115869689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Актив Пропъртис АДСИЦ</v>
      </c>
      <c r="B437" s="70" t="str">
        <f t="shared" si="31"/>
        <v>115869689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15741</v>
      </c>
    </row>
    <row r="438" spans="1:8">
      <c r="A438" s="70" t="str">
        <f t="shared" si="30"/>
        <v>Актив Пропъртис АДСИЦ</v>
      </c>
      <c r="B438" s="70" t="str">
        <f t="shared" si="31"/>
        <v>115869689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Актив Пропъртис АДСИЦ</v>
      </c>
      <c r="B439" s="70" t="str">
        <f t="shared" si="31"/>
        <v>115869689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Актив Пропъртис АДСИЦ</v>
      </c>
      <c r="B440" s="70" t="str">
        <f t="shared" si="31"/>
        <v>115869689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Актив Пропъртис АДСИЦ</v>
      </c>
      <c r="B441" s="70" t="str">
        <f t="shared" si="31"/>
        <v>115869689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Актив Пропъртис АДСИЦ</v>
      </c>
      <c r="B442" s="70" t="str">
        <f t="shared" si="31"/>
        <v>115869689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Актив Пропъртис АДСИЦ</v>
      </c>
      <c r="B443" s="70" t="str">
        <f t="shared" si="31"/>
        <v>115869689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Актив Пропъртис АДСИЦ</v>
      </c>
      <c r="B444" s="70" t="str">
        <f t="shared" si="31"/>
        <v>115869689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Актив Пропъртис АДСИЦ</v>
      </c>
      <c r="B445" s="70" t="str">
        <f t="shared" si="31"/>
        <v>115869689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Актив Пропъртис АДСИЦ</v>
      </c>
      <c r="B446" s="70" t="str">
        <f t="shared" si="31"/>
        <v>115869689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Актив Пропъртис АДСИЦ</v>
      </c>
      <c r="B447" s="70" t="str">
        <f t="shared" si="31"/>
        <v>115869689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Актив Пропъртис АДСИЦ</v>
      </c>
      <c r="B448" s="70" t="str">
        <f t="shared" si="31"/>
        <v>115869689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Актив Пропъртис АДСИЦ</v>
      </c>
      <c r="B449" s="70" t="str">
        <f t="shared" si="31"/>
        <v>115869689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Актив Пропъртис АДСИЦ</v>
      </c>
      <c r="B450" s="70" t="str">
        <f t="shared" si="31"/>
        <v>115869689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Актив Пропъртис АДСИЦ</v>
      </c>
      <c r="B451" s="70" t="str">
        <f t="shared" si="31"/>
        <v>115869689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Актив Пропъртис АДСИЦ</v>
      </c>
      <c r="B452" s="70" t="str">
        <f t="shared" si="31"/>
        <v>115869689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Актив Пропъртис АДСИЦ</v>
      </c>
      <c r="B453" s="70" t="str">
        <f t="shared" si="31"/>
        <v>115869689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Актив Пропъртис АДСИЦ</v>
      </c>
      <c r="B454" s="70" t="str">
        <f t="shared" si="31"/>
        <v>115869689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Актив Пропъртис АДСИЦ</v>
      </c>
      <c r="B455" s="70" t="str">
        <f t="shared" si="31"/>
        <v>115869689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Актив Пропъртис АДСИЦ</v>
      </c>
      <c r="B456" s="70" t="str">
        <f t="shared" si="31"/>
        <v>115869689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Актив Пропъртис АДСИЦ</v>
      </c>
      <c r="B457" s="70" t="str">
        <f t="shared" si="31"/>
        <v>115869689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Актив Пропъртис АДСИЦ</v>
      </c>
      <c r="B458" s="70" t="str">
        <f t="shared" si="31"/>
        <v>115869689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Актив Пропъртис АДСИЦ</v>
      </c>
      <c r="B459" s="70" t="str">
        <f t="shared" si="31"/>
        <v>115869689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A13"/>
  <sheetViews>
    <sheetView workbookViewId="0">
      <selection activeCell="P38" sqref="P38"/>
    </sheetView>
  </sheetViews>
  <sheetFormatPr defaultRowHeight="14.4"/>
  <cols>
    <col min="1" max="1" width="13.332031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2016-09-14T10:20:26Z</cp:lastPrinted>
  <dcterms:created xsi:type="dcterms:W3CDTF">2006-09-16T00:00:00Z</dcterms:created>
  <dcterms:modified xsi:type="dcterms:W3CDTF">2026-05-28T12:12:11Z</dcterms:modified>
</cp:coreProperties>
</file>