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xl/tables/tableSingleCells5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xl/tables/tableSingleCells2.xml" ContentType="application/vnd.openxmlformats-officedocument.spreadsheetml.tableSingleCell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_Отчети\SPHold_Q3_2025\"/>
    </mc:Choice>
  </mc:AlternateContent>
  <bookViews>
    <workbookView xWindow="0" yWindow="0" windowWidth="28200" windowHeight="12135" tabRatio="814"/>
  </bookViews>
  <sheets>
    <sheet name="Title" sheetId="1" r:id="rId1"/>
    <sheet name="1-Balance sheet" sheetId="4" r:id="rId2"/>
    <sheet name="2-Income statement" sheetId="5" r:id="rId3"/>
    <sheet name="3-Cash flow statement" sheetId="6" r:id="rId4"/>
    <sheet name="4-Owners equity" sheetId="7" r:id="rId5"/>
    <sheet name="Reference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externalReferences>
    <externalReference r:id="rId11"/>
  </externalReferences>
  <definedNames>
    <definedName name="_authorName">Title!$B$26</definedName>
    <definedName name="_consolidation">Nomenklaturi!$A$1:$A$2</definedName>
    <definedName name="_endDate">Title!$B$10</definedName>
    <definedName name="_xlnm._FilterDatabase" localSheetId="1" hidden="1">'1-Balance sheet'!#REF!</definedName>
    <definedName name="_xlnm._FilterDatabase" localSheetId="3" hidden="1">'3-Cash flow statement'!$A$9:$D$48</definedName>
    <definedName name="_xlnm._FilterDatabase" localSheetId="8" hidden="1">Danni!$A$1:$H$1335</definedName>
    <definedName name="_pdeReportingDate">Title!$B$11</definedName>
    <definedName name="_pdeTypeList">Nomenklaturi!$A$5:$A$9</definedName>
    <definedName name="_secType">Nomenklaturi!$A$11:$A$13</definedName>
    <definedName name="authorName">Title!$AA$3</definedName>
    <definedName name="authorPosition">Title!$B$27</definedName>
    <definedName name="endDate">Title!$AA$1</definedName>
    <definedName name="pdeBulstat">Title!$B$16</definedName>
    <definedName name="pdeEmail">Title!$B$23</definedName>
    <definedName name="pdeFax">Title!$B$22</definedName>
    <definedName name="pdeLegalPower">Title!$B$18</definedName>
    <definedName name="pdeManager">Title!$B$17</definedName>
    <definedName name="pdeMediaWeb">Title!$B$25</definedName>
    <definedName name="pdeName">Title!$B$14</definedName>
    <definedName name="pdeOfficialAddress">Title!$B$19</definedName>
    <definedName name="pdePhone">Title!$B$21</definedName>
    <definedName name="pdePostAddress">Title!$B$20</definedName>
    <definedName name="pdeReportingDate">Title!$AA$2</definedName>
    <definedName name="pdeType">Title!$B$15</definedName>
    <definedName name="pdeWeb">Title!$B$24</definedName>
    <definedName name="_xlnm.Print_Area" localSheetId="1">'1-Balance sheet'!$A$1:$H$109</definedName>
    <definedName name="_xlnm.Print_Area" localSheetId="2">'2-Income statement'!$A$1:$H$61</definedName>
    <definedName name="_xlnm.Print_Area" localSheetId="4">'4-Owners equity'!$A$1:$M$49</definedName>
    <definedName name="_xlnm.Print_Area" localSheetId="5">'Reference 5'!$A$1:$F$164</definedName>
    <definedName name="_xlnm.Print_Area" localSheetId="0">Title!$A$1:$B$30</definedName>
    <definedName name="_xlnm.Print_Area" localSheetId="6">Контроли!$A$1:$G$15</definedName>
    <definedName name="_xlnm.Print_Area" localSheetId="7">Показатели!$A$1:$D$24</definedName>
    <definedName name="_xlnm.Print_Titles" localSheetId="1">'1-Balance sheet'!$9:$9</definedName>
    <definedName name="_xlnm.Print_Titles" localSheetId="5">'Reference 5'!$8:$9</definedName>
    <definedName name="reportConsolidation">Title!#REF!</definedName>
    <definedName name="startDate">Title!$B$9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7" l="1"/>
  <c r="L32" i="7"/>
  <c r="L30" i="7"/>
  <c r="L29" i="7"/>
  <c r="L28" i="7"/>
  <c r="L27" i="7"/>
  <c r="K26" i="7"/>
  <c r="J26" i="7"/>
  <c r="I26" i="7"/>
  <c r="H26" i="7"/>
  <c r="G26" i="7"/>
  <c r="F26" i="7"/>
  <c r="E26" i="7"/>
  <c r="D26" i="7"/>
  <c r="C26" i="7"/>
  <c r="L26" i="7" s="1"/>
  <c r="L25" i="7"/>
  <c r="L24" i="7"/>
  <c r="K23" i="7"/>
  <c r="J23" i="7"/>
  <c r="I23" i="7"/>
  <c r="H23" i="7"/>
  <c r="G23" i="7"/>
  <c r="F23" i="7"/>
  <c r="E23" i="7"/>
  <c r="D23" i="7"/>
  <c r="C23" i="7"/>
  <c r="L23" i="7" s="1"/>
  <c r="L22" i="7"/>
  <c r="L21" i="7"/>
  <c r="L20" i="7"/>
  <c r="K19" i="7"/>
  <c r="J19" i="7"/>
  <c r="I19" i="7"/>
  <c r="H19" i="7"/>
  <c r="G19" i="7"/>
  <c r="F19" i="7"/>
  <c r="E19" i="7"/>
  <c r="D19" i="7"/>
  <c r="C19" i="7"/>
  <c r="L19" i="7" s="1"/>
  <c r="J18" i="7"/>
  <c r="I18" i="7"/>
  <c r="L18" i="7" s="1"/>
  <c r="L16" i="7"/>
  <c r="L15" i="7"/>
  <c r="K14" i="7"/>
  <c r="K17" i="7" s="1"/>
  <c r="K31" i="7" s="1"/>
  <c r="K34" i="7" s="1"/>
  <c r="J14" i="7"/>
  <c r="I14" i="7"/>
  <c r="H14" i="7"/>
  <c r="H17" i="7" s="1"/>
  <c r="H31" i="7" s="1"/>
  <c r="H34" i="7" s="1"/>
  <c r="G14" i="7"/>
  <c r="F14" i="7"/>
  <c r="E14" i="7"/>
  <c r="D14" i="7"/>
  <c r="C14" i="7"/>
  <c r="L14" i="7" s="1"/>
  <c r="J13" i="7"/>
  <c r="J17" i="7" s="1"/>
  <c r="I13" i="7"/>
  <c r="I17" i="7" s="1"/>
  <c r="G13" i="7"/>
  <c r="G17" i="7" s="1"/>
  <c r="G31" i="7" s="1"/>
  <c r="G34" i="7" s="1"/>
  <c r="F13" i="7"/>
  <c r="F17" i="7" s="1"/>
  <c r="E13" i="7"/>
  <c r="E17" i="7" s="1"/>
  <c r="D13" i="7"/>
  <c r="D17" i="7" s="1"/>
  <c r="D31" i="7" s="1"/>
  <c r="D34" i="7" s="1"/>
  <c r="C13" i="7"/>
  <c r="C17" i="7" s="1"/>
  <c r="D47" i="6"/>
  <c r="C47" i="6"/>
  <c r="C22" i="5"/>
  <c r="D22" i="5"/>
  <c r="I31" i="7" l="1"/>
  <c r="I34" i="7" s="1"/>
  <c r="E31" i="7"/>
  <c r="E34" i="7" s="1"/>
  <c r="C31" i="7"/>
  <c r="L17" i="7"/>
  <c r="F31" i="7"/>
  <c r="F34" i="7" s="1"/>
  <c r="J31" i="7"/>
  <c r="J34" i="7" s="1"/>
  <c r="L13" i="7"/>
  <c r="B5" i="11"/>
  <c r="B5" i="6"/>
  <c r="B4" i="6"/>
  <c r="B5" i="5"/>
  <c r="B4" i="5"/>
  <c r="B5" i="4"/>
  <c r="B5" i="7"/>
  <c r="B4" i="11"/>
  <c r="B42" i="7"/>
  <c r="B57" i="6"/>
  <c r="B52" i="5"/>
  <c r="B102" i="4"/>
  <c r="B6" i="6"/>
  <c r="C21" i="6"/>
  <c r="D21" i="6"/>
  <c r="C33" i="6"/>
  <c r="D33" i="6"/>
  <c r="C43" i="6"/>
  <c r="D43" i="6"/>
  <c r="B55" i="6"/>
  <c r="B154" i="11"/>
  <c r="B40" i="7"/>
  <c r="B50" i="5"/>
  <c r="H27" i="5"/>
  <c r="G27" i="5"/>
  <c r="H16" i="5"/>
  <c r="G16" i="5"/>
  <c r="D38" i="5"/>
  <c r="C38" i="5"/>
  <c r="D29" i="5"/>
  <c r="D31" i="5" s="1"/>
  <c r="C29" i="5"/>
  <c r="C31" i="5" s="1"/>
  <c r="H61" i="4"/>
  <c r="H71" i="4" s="1"/>
  <c r="H79" i="4" s="1"/>
  <c r="G61" i="4"/>
  <c r="G71" i="4" s="1"/>
  <c r="G79" i="4" s="1"/>
  <c r="H56" i="4"/>
  <c r="H50" i="4"/>
  <c r="G50" i="4"/>
  <c r="G56" i="4" s="1"/>
  <c r="G34" i="4"/>
  <c r="H28" i="4"/>
  <c r="H34" i="4" s="1"/>
  <c r="G28" i="4"/>
  <c r="H22" i="4"/>
  <c r="H26" i="4" s="1"/>
  <c r="G22" i="4"/>
  <c r="G26" i="4" s="1"/>
  <c r="G37" i="4" s="1"/>
  <c r="H18" i="4"/>
  <c r="G18" i="4"/>
  <c r="D92" i="4"/>
  <c r="C92" i="4"/>
  <c r="D79" i="4"/>
  <c r="D85" i="4" s="1"/>
  <c r="C79" i="4"/>
  <c r="C85" i="4" s="1"/>
  <c r="D76" i="4"/>
  <c r="C76" i="4"/>
  <c r="D65" i="4"/>
  <c r="C65" i="4"/>
  <c r="D52" i="4"/>
  <c r="C52" i="4"/>
  <c r="D40" i="4"/>
  <c r="C40" i="4"/>
  <c r="D35" i="4"/>
  <c r="D46" i="4" s="1"/>
  <c r="C35" i="4"/>
  <c r="C46" i="4" s="1"/>
  <c r="D33" i="4"/>
  <c r="C33" i="4"/>
  <c r="D28" i="4"/>
  <c r="C28" i="4"/>
  <c r="D20" i="4"/>
  <c r="C20" i="4"/>
  <c r="C34" i="7" l="1"/>
  <c r="L34" i="7" s="1"/>
  <c r="L31" i="7"/>
  <c r="G31" i="5"/>
  <c r="C33" i="5" s="1"/>
  <c r="H31" i="5"/>
  <c r="H36" i="5" s="1"/>
  <c r="C44" i="6"/>
  <c r="C46" i="6" s="1"/>
  <c r="D44" i="6"/>
  <c r="D46" i="6" s="1"/>
  <c r="C94" i="4"/>
  <c r="D94" i="4"/>
  <c r="D95" i="4" s="1"/>
  <c r="G36" i="5"/>
  <c r="C36" i="5"/>
  <c r="D36" i="5"/>
  <c r="H37" i="4"/>
  <c r="H95" i="4" s="1"/>
  <c r="G95" i="4"/>
  <c r="C56" i="4"/>
  <c r="D56" i="4"/>
  <c r="G33" i="5" l="1"/>
  <c r="H33" i="5"/>
  <c r="D33" i="5"/>
  <c r="H37" i="5"/>
  <c r="G37" i="5"/>
  <c r="C95" i="4"/>
  <c r="C42" i="5"/>
  <c r="G44" i="5" s="1"/>
  <c r="C37" i="5"/>
  <c r="D42" i="5"/>
  <c r="D37" i="5"/>
  <c r="G42" i="5" l="1"/>
  <c r="G45" i="5" s="1"/>
  <c r="H42" i="5"/>
  <c r="H45" i="5" s="1"/>
  <c r="H44" i="5"/>
  <c r="C45" i="5"/>
  <c r="D45" i="5"/>
  <c r="B6" i="5" l="1"/>
  <c r="B6" i="7"/>
  <c r="B6" i="11"/>
  <c r="C78" i="11"/>
  <c r="F66" i="11"/>
  <c r="F64" i="11"/>
  <c r="F63" i="11"/>
  <c r="F61" i="11"/>
  <c r="E61" i="11"/>
  <c r="C61" i="11"/>
  <c r="F27" i="11"/>
  <c r="E27" i="11"/>
  <c r="E79" i="11" s="1"/>
  <c r="C27" i="11"/>
  <c r="F13" i="11"/>
  <c r="B4" i="4"/>
  <c r="B4" i="7"/>
  <c r="C79" i="11" l="1"/>
  <c r="F78" i="11"/>
  <c r="F79" i="11" s="1"/>
  <c r="B6" i="4"/>
  <c r="C44" i="5" l="1"/>
  <c r="D44" i="5"/>
  <c r="AA3" i="1" l="1"/>
  <c r="AA2" i="1"/>
  <c r="AA1" i="1"/>
  <c r="C9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B100" i="4"/>
  <c r="H1324" i="2"/>
  <c r="H1304" i="2"/>
  <c r="H1323" i="2"/>
  <c r="H1303" i="2"/>
  <c r="H1322" i="2"/>
  <c r="H1302" i="2"/>
  <c r="H1321" i="2"/>
  <c r="H1301" i="2"/>
  <c r="H1331" i="2"/>
  <c r="H1319" i="2"/>
  <c r="H1299" i="2"/>
  <c r="H1318" i="2"/>
  <c r="H1298" i="2"/>
  <c r="H1317" i="2"/>
  <c r="E13" i="14"/>
  <c r="H1316" i="2"/>
  <c r="E12" i="14"/>
  <c r="D12" i="14" s="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73" i="2"/>
  <c r="H351" i="2"/>
  <c r="H329" i="2"/>
  <c r="H307" i="2"/>
  <c r="H285" i="2"/>
  <c r="H263" i="2"/>
  <c r="H219" i="2"/>
  <c r="H372" i="2"/>
  <c r="H350" i="2"/>
  <c r="H306" i="2"/>
  <c r="H284" i="2"/>
  <c r="H262" i="2"/>
  <c r="H211" i="2"/>
  <c r="H202" i="2"/>
  <c r="H191" i="2"/>
  <c r="H149" i="2"/>
  <c r="H142" i="2"/>
  <c r="H169" i="2"/>
  <c r="H137" i="2"/>
  <c r="C9" i="14"/>
  <c r="C10" i="14"/>
  <c r="H58" i="2"/>
  <c r="H110" i="2"/>
  <c r="H38" i="2"/>
  <c r="H102" i="2"/>
  <c r="H27" i="2"/>
  <c r="H22" i="2"/>
  <c r="H21" i="2"/>
  <c r="H93" i="2"/>
  <c r="H18" i="2"/>
  <c r="H11" i="2"/>
  <c r="H416" i="2"/>
  <c r="E7" i="14"/>
  <c r="H79" i="2"/>
  <c r="H1110" i="2"/>
  <c r="H867" i="2"/>
  <c r="H777" i="2"/>
  <c r="H698" i="2"/>
  <c r="H567" i="2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H64" i="2"/>
  <c r="H977" i="2"/>
  <c r="H985" i="2"/>
  <c r="H1129" i="2"/>
  <c r="H974" i="2"/>
  <c r="H921" i="2"/>
  <c r="H918" i="2"/>
  <c r="H1119" i="2"/>
  <c r="H1130" i="2"/>
  <c r="H975" i="2"/>
  <c r="H310" i="2"/>
  <c r="H376" i="2"/>
  <c r="C72" i="2"/>
  <c r="C68" i="2"/>
  <c r="C1293" i="2"/>
  <c r="C1280" i="2"/>
  <c r="C1173" i="2"/>
  <c r="C1170" i="2"/>
  <c r="C1103" i="2"/>
  <c r="C1101" i="2"/>
  <c r="C1037" i="2"/>
  <c r="C1029" i="2"/>
  <c r="C965" i="2"/>
  <c r="C962" i="2"/>
  <c r="C897" i="2"/>
  <c r="C894" i="2"/>
  <c r="C830" i="2"/>
  <c r="C824" i="2"/>
  <c r="C794" i="2"/>
  <c r="C791" i="2"/>
  <c r="C758" i="2"/>
  <c r="C757" i="2"/>
  <c r="C718" i="2"/>
  <c r="C712" i="2"/>
  <c r="C645" i="2"/>
  <c r="C643" i="2"/>
  <c r="C577" i="2"/>
  <c r="C574" i="2"/>
  <c r="C510" i="2"/>
  <c r="C504" i="2"/>
  <c r="C437" i="2"/>
  <c r="C435" i="2"/>
  <c r="C372" i="2"/>
  <c r="C368" i="2"/>
  <c r="C330" i="2"/>
  <c r="C328" i="2"/>
  <c r="C289" i="2"/>
  <c r="C287" i="2"/>
  <c r="C252" i="2"/>
  <c r="C250" i="2"/>
  <c r="C208" i="2"/>
  <c r="C206" i="2"/>
  <c r="C735" i="2"/>
  <c r="C731" i="2"/>
  <c r="C710" i="2"/>
  <c r="C708" i="2"/>
  <c r="C702" i="2"/>
  <c r="C700" i="2"/>
  <c r="C691" i="2"/>
  <c r="C688" i="2"/>
  <c r="C682" i="2"/>
  <c r="C680" i="2"/>
  <c r="C671" i="2"/>
  <c r="C669" i="2"/>
  <c r="C663" i="2"/>
  <c r="C660" i="2"/>
  <c r="C650" i="2"/>
  <c r="C649" i="2"/>
  <c r="C642" i="2"/>
  <c r="C641" i="2"/>
  <c r="C633" i="2"/>
  <c r="C630" i="2"/>
  <c r="C624" i="2"/>
  <c r="C622" i="2"/>
  <c r="C614" i="2"/>
  <c r="C612" i="2"/>
  <c r="C606" i="2"/>
  <c r="C603" i="2"/>
  <c r="C595" i="2"/>
  <c r="C594" i="2"/>
  <c r="C587" i="2"/>
  <c r="C586" i="2"/>
  <c r="C578" i="2"/>
  <c r="C575" i="2"/>
  <c r="C568" i="2"/>
  <c r="C567" i="2"/>
  <c r="C559" i="2"/>
  <c r="C557" i="2"/>
  <c r="C551" i="2"/>
  <c r="C548" i="2"/>
  <c r="C539" i="2"/>
  <c r="C538" i="2"/>
  <c r="C532" i="2"/>
  <c r="C530" i="2"/>
  <c r="C524" i="2"/>
  <c r="C519" i="2"/>
  <c r="C513" i="2"/>
  <c r="C511" i="2"/>
  <c r="C505" i="2"/>
  <c r="C502" i="2"/>
  <c r="C495" i="2"/>
  <c r="C492" i="2"/>
  <c r="C486" i="2"/>
  <c r="C483" i="2"/>
  <c r="C477" i="2"/>
  <c r="C475" i="2"/>
  <c r="C469" i="2"/>
  <c r="C464" i="2"/>
  <c r="C457" i="2"/>
  <c r="C455" i="2"/>
  <c r="C449" i="2"/>
  <c r="C447" i="2"/>
  <c r="C439" i="2"/>
  <c r="C436" i="2"/>
  <c r="C430" i="2"/>
  <c r="C428" i="2"/>
  <c r="C421" i="2"/>
  <c r="C419" i="2"/>
  <c r="C413" i="2"/>
  <c r="C410" i="2"/>
  <c r="C402" i="2"/>
  <c r="C400" i="2"/>
  <c r="C394" i="2"/>
  <c r="C393" i="2"/>
  <c r="C385" i="2"/>
  <c r="C381" i="2"/>
  <c r="C373" i="2"/>
  <c r="C371" i="2"/>
  <c r="C361" i="2"/>
  <c r="C359" i="2"/>
  <c r="C352" i="2"/>
  <c r="C348" i="2"/>
  <c r="C338" i="2"/>
  <c r="C337" i="2"/>
  <c r="C329" i="2"/>
  <c r="C327" i="2"/>
  <c r="C317" i="2"/>
  <c r="C313" i="2"/>
  <c r="C306" i="2"/>
  <c r="C304" i="2"/>
  <c r="C294" i="2"/>
  <c r="C292" i="2"/>
  <c r="C285" i="2"/>
  <c r="C281" i="2"/>
  <c r="C273" i="2"/>
  <c r="C271" i="2"/>
  <c r="C263" i="2"/>
  <c r="C261" i="2"/>
  <c r="C253" i="2"/>
  <c r="C249" i="2"/>
  <c r="C241" i="2"/>
  <c r="C240" i="2"/>
  <c r="C232" i="2"/>
  <c r="C230" i="2"/>
  <c r="C223" i="2"/>
  <c r="C219" i="2"/>
  <c r="C210" i="2"/>
  <c r="C209" i="2"/>
  <c r="C201" i="2"/>
  <c r="C199" i="2"/>
  <c r="C192" i="2"/>
  <c r="C188" i="2"/>
  <c r="H421" i="2"/>
  <c r="H862" i="2"/>
  <c r="H772" i="2"/>
  <c r="H48" i="2"/>
  <c r="H1193" i="2"/>
  <c r="H1195" i="2"/>
  <c r="D3" i="12"/>
  <c r="H174" i="2"/>
  <c r="H161" i="2"/>
  <c r="H438" i="2"/>
  <c r="H442" i="2"/>
  <c r="H327" i="2"/>
  <c r="H228" i="2"/>
  <c r="H426" i="2"/>
  <c r="H404" i="2"/>
  <c r="H988" i="2"/>
  <c r="H1002" i="2"/>
  <c r="H1001" i="2"/>
  <c r="H231" i="2"/>
  <c r="H429" i="2"/>
  <c r="H552" i="2"/>
  <c r="H642" i="2"/>
  <c r="H1294" i="2"/>
  <c r="H700" i="2"/>
  <c r="H422" i="2"/>
  <c r="H240" i="2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H577" i="2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B98" i="4" l="1"/>
  <c r="B53" i="6"/>
  <c r="B152" i="11"/>
  <c r="B48" i="5"/>
  <c r="B38" i="7"/>
  <c r="C722" i="2"/>
  <c r="C187" i="2"/>
  <c r="C231" i="2"/>
  <c r="C272" i="2"/>
  <c r="C309" i="2"/>
  <c r="C351" i="2"/>
  <c r="C403" i="2"/>
  <c r="C473" i="2"/>
  <c r="C543" i="2"/>
  <c r="C613" i="2"/>
  <c r="C681" i="2"/>
  <c r="C743" i="2"/>
  <c r="C777" i="2"/>
  <c r="C812" i="2"/>
  <c r="C862" i="2"/>
  <c r="C933" i="2"/>
  <c r="C1001" i="2"/>
  <c r="C1069" i="2"/>
  <c r="C1138" i="2"/>
  <c r="C1233" i="2"/>
  <c r="C19" i="2"/>
  <c r="C119" i="2"/>
  <c r="C719" i="2"/>
  <c r="C185" i="2"/>
  <c r="C229" i="2"/>
  <c r="C269" i="2"/>
  <c r="C307" i="2"/>
  <c r="C349" i="2"/>
  <c r="C395" i="2"/>
  <c r="C470" i="2"/>
  <c r="C540" i="2"/>
  <c r="C607" i="2"/>
  <c r="C679" i="2"/>
  <c r="C742" i="2"/>
  <c r="C773" i="2"/>
  <c r="C810" i="2"/>
  <c r="C860" i="2"/>
  <c r="C927" i="2"/>
  <c r="C997" i="2"/>
  <c r="C1065" i="2"/>
  <c r="C1133" i="2"/>
  <c r="C1229" i="2"/>
  <c r="C8" i="2"/>
  <c r="C127" i="2"/>
  <c r="H244" i="2"/>
  <c r="H82" i="2"/>
  <c r="H1327" i="2"/>
  <c r="H1297" i="2"/>
  <c r="E14" i="14"/>
  <c r="D14" i="14" s="1"/>
  <c r="H1296" i="2"/>
  <c r="H1328" i="2"/>
  <c r="E15" i="14"/>
  <c r="D15" i="14" s="1"/>
  <c r="H1333" i="2"/>
  <c r="H1300" i="2"/>
  <c r="H1329" i="2"/>
  <c r="H71" i="2"/>
  <c r="D9" i="14"/>
  <c r="D15" i="12"/>
  <c r="H57" i="2"/>
  <c r="D13" i="14"/>
  <c r="H69" i="2"/>
  <c r="D12" i="12"/>
  <c r="H120" i="2"/>
  <c r="D10" i="12"/>
  <c r="D11" i="12"/>
  <c r="D13" i="12"/>
  <c r="H124" i="2"/>
  <c r="H87" i="2"/>
  <c r="H170" i="2"/>
  <c r="H171" i="2"/>
  <c r="H222" i="2"/>
  <c r="H218" i="2"/>
  <c r="C184" i="2"/>
  <c r="C203" i="2"/>
  <c r="C234" i="2"/>
  <c r="C255" i="2"/>
  <c r="C277" i="2"/>
  <c r="C296" i="2"/>
  <c r="C319" i="2"/>
  <c r="C354" i="2"/>
  <c r="C377" i="2"/>
  <c r="C396" i="2"/>
  <c r="C415" i="2"/>
  <c r="C441" i="2"/>
  <c r="C461" i="2"/>
  <c r="C478" i="2"/>
  <c r="C506" i="2"/>
  <c r="C525" i="2"/>
  <c r="C544" i="2"/>
  <c r="C562" i="2"/>
  <c r="C571" i="2"/>
  <c r="C581" i="2"/>
  <c r="C589" i="2"/>
  <c r="C608" i="2"/>
  <c r="C616" i="2"/>
  <c r="C627" i="2"/>
  <c r="C634" i="2"/>
  <c r="C644" i="2"/>
  <c r="C653" i="2"/>
  <c r="C664" i="2"/>
  <c r="C672" i="2"/>
  <c r="C685" i="2"/>
  <c r="C694" i="2"/>
  <c r="C703" i="2"/>
  <c r="C716" i="2"/>
  <c r="C724" i="2"/>
  <c r="C781" i="2"/>
  <c r="C198" i="2"/>
  <c r="C218" i="2"/>
  <c r="C237" i="2"/>
  <c r="C258" i="2"/>
  <c r="C278" i="2"/>
  <c r="C299" i="2"/>
  <c r="C318" i="2"/>
  <c r="C336" i="2"/>
  <c r="C357" i="2"/>
  <c r="C380" i="2"/>
  <c r="C414" i="2"/>
  <c r="C448" i="2"/>
  <c r="C485" i="2"/>
  <c r="C520" i="2"/>
  <c r="C553" i="2"/>
  <c r="C588" i="2"/>
  <c r="C626" i="2"/>
  <c r="C659" i="2"/>
  <c r="C698" i="2"/>
  <c r="C734" i="2"/>
  <c r="C749" i="2"/>
  <c r="C766" i="2"/>
  <c r="C784" i="2"/>
  <c r="C800" i="2"/>
  <c r="C818" i="2"/>
  <c r="C844" i="2"/>
  <c r="C876" i="2"/>
  <c r="C910" i="2"/>
  <c r="C946" i="2"/>
  <c r="C978" i="2"/>
  <c r="C1013" i="2"/>
  <c r="C1049" i="2"/>
  <c r="C1081" i="2"/>
  <c r="C1117" i="2"/>
  <c r="C1151" i="2"/>
  <c r="C1194" i="2"/>
  <c r="C1255" i="2"/>
  <c r="C1316" i="2"/>
  <c r="C40" i="2"/>
  <c r="C159" i="2"/>
  <c r="C86" i="2"/>
  <c r="C76" i="2"/>
  <c r="C99" i="2"/>
  <c r="C123" i="2"/>
  <c r="C145" i="2"/>
  <c r="C167" i="2"/>
  <c r="C64" i="2"/>
  <c r="C43" i="2"/>
  <c r="C21" i="2"/>
  <c r="C1334" i="2"/>
  <c r="C1313" i="2"/>
  <c r="C1291" i="2"/>
  <c r="C1269" i="2"/>
  <c r="C1248" i="2"/>
  <c r="C1227" i="2"/>
  <c r="C1205" i="2"/>
  <c r="C1183" i="2"/>
  <c r="C1165" i="2"/>
  <c r="C1149" i="2"/>
  <c r="C1135" i="2"/>
  <c r="C1122" i="2"/>
  <c r="C1109" i="2"/>
  <c r="C1097" i="2"/>
  <c r="C1085" i="2"/>
  <c r="C1071" i="2"/>
  <c r="C1058" i="2"/>
  <c r="C1045" i="2"/>
  <c r="C1033" i="2"/>
  <c r="C1021" i="2"/>
  <c r="C1007" i="2"/>
  <c r="C994" i="2"/>
  <c r="C981" i="2"/>
  <c r="C969" i="2"/>
  <c r="C957" i="2"/>
  <c r="C943" i="2"/>
  <c r="C930" i="2"/>
  <c r="C917" i="2"/>
  <c r="C904" i="2"/>
  <c r="C892" i="2"/>
  <c r="C878" i="2"/>
  <c r="C865" i="2"/>
  <c r="C852" i="2"/>
  <c r="C840" i="2"/>
  <c r="C828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610" i="2"/>
  <c r="C599" i="2"/>
  <c r="C582" i="2"/>
  <c r="C572" i="2"/>
  <c r="C555" i="2"/>
  <c r="C545" i="2"/>
  <c r="C534" i="2"/>
  <c r="C518" i="2"/>
  <c r="C507" i="2"/>
  <c r="C490" i="2"/>
  <c r="C479" i="2"/>
  <c r="C468" i="2"/>
  <c r="C450" i="2"/>
  <c r="C440" i="2"/>
  <c r="C423" i="2"/>
  <c r="C412" i="2"/>
  <c r="C401" i="2"/>
  <c r="C384" i="2"/>
  <c r="C376" i="2"/>
  <c r="A3" i="14"/>
  <c r="C103" i="2"/>
  <c r="C137" i="2"/>
  <c r="C163" i="2"/>
  <c r="C61" i="2"/>
  <c r="C29" i="2"/>
  <c r="C4" i="2"/>
  <c r="C1302" i="2"/>
  <c r="C1276" i="2"/>
  <c r="C1251" i="2"/>
  <c r="C1216" i="2"/>
  <c r="C1190" i="2"/>
  <c r="C1167" i="2"/>
  <c r="C1145" i="2"/>
  <c r="C1129" i="2"/>
  <c r="C1113" i="2"/>
  <c r="C1093" i="2"/>
  <c r="C1077" i="2"/>
  <c r="C1061" i="2"/>
  <c r="C1042" i="2"/>
  <c r="C1026" i="2"/>
  <c r="C1010" i="2"/>
  <c r="C991" i="2"/>
  <c r="C975" i="2"/>
  <c r="C959" i="2"/>
  <c r="C941" i="2"/>
  <c r="C925" i="2"/>
  <c r="C908" i="2"/>
  <c r="C888" i="2"/>
  <c r="C872" i="2"/>
  <c r="C856" i="2"/>
  <c r="C836" i="2"/>
  <c r="C821" i="2"/>
  <c r="C816" i="2"/>
  <c r="C806" i="2"/>
  <c r="C799" i="2"/>
  <c r="C790" i="2"/>
  <c r="C782" i="2"/>
  <c r="C771" i="2"/>
  <c r="C765" i="2"/>
  <c r="C754" i="2"/>
  <c r="C748" i="2"/>
  <c r="C741" i="2"/>
  <c r="C726" i="2"/>
  <c r="C709" i="2"/>
  <c r="C692" i="2"/>
  <c r="C673" i="2"/>
  <c r="C654" i="2"/>
  <c r="C640" i="2"/>
  <c r="C618" i="2"/>
  <c r="C604" i="2"/>
  <c r="C585" i="2"/>
  <c r="C569" i="2"/>
  <c r="C550" i="2"/>
  <c r="C537" i="2"/>
  <c r="C515" i="2"/>
  <c r="C501" i="2"/>
  <c r="C482" i="2"/>
  <c r="C463" i="2"/>
  <c r="C445" i="2"/>
  <c r="C429" i="2"/>
  <c r="C409" i="2"/>
  <c r="C389" i="2"/>
  <c r="C378" i="2"/>
  <c r="C364" i="2"/>
  <c r="C355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728" i="2"/>
  <c r="C80" i="2"/>
  <c r="C115" i="2"/>
  <c r="C141" i="2"/>
  <c r="C169" i="2"/>
  <c r="C51" i="2"/>
  <c r="C25" i="2"/>
  <c r="C1324" i="2"/>
  <c r="C1298" i="2"/>
  <c r="C1272" i="2"/>
  <c r="C1237" i="2"/>
  <c r="C1212" i="2"/>
  <c r="C1186" i="2"/>
  <c r="C1157" i="2"/>
  <c r="C1141" i="2"/>
  <c r="C1125" i="2"/>
  <c r="C1106" i="2"/>
  <c r="C1090" i="2"/>
  <c r="C1074" i="2"/>
  <c r="C1055" i="2"/>
  <c r="C1039" i="2"/>
  <c r="C1023" i="2"/>
  <c r="C1005" i="2"/>
  <c r="C989" i="2"/>
  <c r="C973" i="2"/>
  <c r="C953" i="2"/>
  <c r="C937" i="2"/>
  <c r="C921" i="2"/>
  <c r="C900" i="2"/>
  <c r="C884" i="2"/>
  <c r="C868" i="2"/>
  <c r="C849" i="2"/>
  <c r="C833" i="2"/>
  <c r="C814" i="2"/>
  <c r="C804" i="2"/>
  <c r="C798" i="2"/>
  <c r="C787" i="2"/>
  <c r="C779" i="2"/>
  <c r="C770" i="2"/>
  <c r="C761" i="2"/>
  <c r="C753" i="2"/>
  <c r="C746" i="2"/>
  <c r="C738" i="2"/>
  <c r="C720" i="2"/>
  <c r="C707" i="2"/>
  <c r="C684" i="2"/>
  <c r="C670" i="2"/>
  <c r="C651" i="2"/>
  <c r="C635" i="2"/>
  <c r="C615" i="2"/>
  <c r="C601" i="2"/>
  <c r="C579" i="2"/>
  <c r="C566" i="2"/>
  <c r="C547" i="2"/>
  <c r="C529" i="2"/>
  <c r="C512" i="2"/>
  <c r="C496" i="2"/>
  <c r="C476" i="2"/>
  <c r="C456" i="2"/>
  <c r="C442" i="2"/>
  <c r="C420" i="2"/>
  <c r="C406" i="2"/>
  <c r="C387" i="2"/>
  <c r="C374" i="2"/>
  <c r="C362" i="2"/>
  <c r="C353" i="2"/>
  <c r="C343" i="2"/>
  <c r="C332" i="2"/>
  <c r="C324" i="2"/>
  <c r="C312" i="2"/>
  <c r="C303" i="2"/>
  <c r="C293" i="2"/>
  <c r="C282" i="2"/>
  <c r="C274" i="2"/>
  <c r="C262" i="2"/>
  <c r="C254" i="2"/>
  <c r="C244" i="2"/>
  <c r="C233" i="2"/>
  <c r="C225" i="2"/>
  <c r="C211" i="2"/>
  <c r="C202" i="2"/>
  <c r="C191" i="2"/>
  <c r="C181" i="2"/>
  <c r="C736" i="2"/>
  <c r="C727" i="2"/>
  <c r="C721" i="2"/>
  <c r="C713" i="2"/>
  <c r="C705" i="2"/>
  <c r="C699" i="2"/>
  <c r="C689" i="2"/>
  <c r="C683" i="2"/>
  <c r="C675" i="2"/>
  <c r="C667" i="2"/>
  <c r="C661" i="2"/>
  <c r="C652" i="2"/>
  <c r="C646" i="2"/>
  <c r="C639" i="2"/>
  <c r="C631" i="2"/>
  <c r="C625" i="2"/>
  <c r="C619" i="2"/>
  <c r="C611" i="2"/>
  <c r="C605" i="2"/>
  <c r="C597" i="2"/>
  <c r="C591" i="2"/>
  <c r="C584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424" i="2"/>
  <c r="C418" i="2"/>
  <c r="C411" i="2"/>
  <c r="C404" i="2"/>
  <c r="C397" i="2"/>
  <c r="C391" i="2"/>
  <c r="C383" i="2"/>
  <c r="C375" i="2"/>
  <c r="C365" i="2"/>
  <c r="C358" i="2"/>
  <c r="C350" i="2"/>
  <c r="C340" i="2"/>
  <c r="C333" i="2"/>
  <c r="C325" i="2"/>
  <c r="C315" i="2"/>
  <c r="C308" i="2"/>
  <c r="C300" i="2"/>
  <c r="C290" i="2"/>
  <c r="C283" i="2"/>
  <c r="C275" i="2"/>
  <c r="C267" i="2"/>
  <c r="C259" i="2"/>
  <c r="C251" i="2"/>
  <c r="C243" i="2"/>
  <c r="C236" i="2"/>
  <c r="C228" i="2"/>
  <c r="C221" i="2"/>
  <c r="C212" i="2"/>
  <c r="C205" i="2"/>
  <c r="C197" i="2"/>
  <c r="C190" i="2"/>
  <c r="C182" i="2"/>
  <c r="C194" i="2"/>
  <c r="C214" i="2"/>
  <c r="C224" i="2"/>
  <c r="C245" i="2"/>
  <c r="C265" i="2"/>
  <c r="C286" i="2"/>
  <c r="C310" i="2"/>
  <c r="C331" i="2"/>
  <c r="C342" i="2"/>
  <c r="C363" i="2"/>
  <c r="C386" i="2"/>
  <c r="C405" i="2"/>
  <c r="C422" i="2"/>
  <c r="C433" i="2"/>
  <c r="C451" i="2"/>
  <c r="C471" i="2"/>
  <c r="C489" i="2"/>
  <c r="C497" i="2"/>
  <c r="C516" i="2"/>
  <c r="C533" i="2"/>
  <c r="C552" i="2"/>
  <c r="C600" i="2"/>
  <c r="C186" i="2"/>
  <c r="C196" i="2"/>
  <c r="C207" i="2"/>
  <c r="C216" i="2"/>
  <c r="C226" i="2"/>
  <c r="C238" i="2"/>
  <c r="C247" i="2"/>
  <c r="C257" i="2"/>
  <c r="C268" i="2"/>
  <c r="C279" i="2"/>
  <c r="C288" i="2"/>
  <c r="C302" i="2"/>
  <c r="C311" i="2"/>
  <c r="C323" i="2"/>
  <c r="C335" i="2"/>
  <c r="C346" i="2"/>
  <c r="C356" i="2"/>
  <c r="C369" i="2"/>
  <c r="C379" i="2"/>
  <c r="C388" i="2"/>
  <c r="C399" i="2"/>
  <c r="C407" i="2"/>
  <c r="C416" i="2"/>
  <c r="C425" i="2"/>
  <c r="C434" i="2"/>
  <c r="C443" i="2"/>
  <c r="C454" i="2"/>
  <c r="C462" i="2"/>
  <c r="C472" i="2"/>
  <c r="C481" i="2"/>
  <c r="C491" i="2"/>
  <c r="C498" i="2"/>
  <c r="C509" i="2"/>
  <c r="C517" i="2"/>
  <c r="C527" i="2"/>
  <c r="C536" i="2"/>
  <c r="C546" i="2"/>
  <c r="C554" i="2"/>
  <c r="C565" i="2"/>
  <c r="C573" i="2"/>
  <c r="C583" i="2"/>
  <c r="C592" i="2"/>
  <c r="C602" i="2"/>
  <c r="C609" i="2"/>
  <c r="C620" i="2"/>
  <c r="C628" i="2"/>
  <c r="C637" i="2"/>
  <c r="C647" i="2"/>
  <c r="C656" i="2"/>
  <c r="C666" i="2"/>
  <c r="C678" i="2"/>
  <c r="C686" i="2"/>
  <c r="C697" i="2"/>
  <c r="C706" i="2"/>
  <c r="C717" i="2"/>
  <c r="C725" i="2"/>
  <c r="C200" i="2"/>
  <c r="C222" i="2"/>
  <c r="C239" i="2"/>
  <c r="C260" i="2"/>
  <c r="C280" i="2"/>
  <c r="C301" i="2"/>
  <c r="C322" i="2"/>
  <c r="C339" i="2"/>
  <c r="C360" i="2"/>
  <c r="C382" i="2"/>
  <c r="C417" i="2"/>
  <c r="C453" i="2"/>
  <c r="C488" i="2"/>
  <c r="C523" i="2"/>
  <c r="C561" i="2"/>
  <c r="C593" i="2"/>
  <c r="C632" i="2"/>
  <c r="C668" i="2"/>
  <c r="C701" i="2"/>
  <c r="C737" i="2"/>
  <c r="C751" i="2"/>
  <c r="C767" i="2"/>
  <c r="C786" i="2"/>
  <c r="C803" i="2"/>
  <c r="C819" i="2"/>
  <c r="C846" i="2"/>
  <c r="C881" i="2"/>
  <c r="C914" i="2"/>
  <c r="C949" i="2"/>
  <c r="C985" i="2"/>
  <c r="C1017" i="2"/>
  <c r="C1053" i="2"/>
  <c r="C1087" i="2"/>
  <c r="C1119" i="2"/>
  <c r="C1154" i="2"/>
  <c r="C1208" i="2"/>
  <c r="C1259" i="2"/>
  <c r="C1320" i="2"/>
  <c r="C47" i="2"/>
  <c r="C148" i="2"/>
  <c r="C83" i="2"/>
  <c r="C826" i="2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C829" i="2"/>
  <c r="C834" i="2"/>
  <c r="C842" i="2"/>
  <c r="C848" i="2"/>
  <c r="C853" i="2"/>
  <c r="C861" i="2"/>
  <c r="C866" i="2"/>
  <c r="C874" i="2"/>
  <c r="C880" i="2"/>
  <c r="C885" i="2"/>
  <c r="C893" i="2"/>
  <c r="C898" i="2"/>
  <c r="C906" i="2"/>
  <c r="C913" i="2"/>
  <c r="C918" i="2"/>
  <c r="C926" i="2"/>
  <c r="C931" i="2"/>
  <c r="C939" i="2"/>
  <c r="C945" i="2"/>
  <c r="C950" i="2"/>
  <c r="C958" i="2"/>
  <c r="C963" i="2"/>
  <c r="C971" i="2"/>
  <c r="C977" i="2"/>
  <c r="C982" i="2"/>
  <c r="C990" i="2"/>
  <c r="C995" i="2"/>
  <c r="C1003" i="2"/>
  <c r="C1009" i="2"/>
  <c r="C1014" i="2"/>
  <c r="C1022" i="2"/>
  <c r="C1027" i="2"/>
  <c r="C1035" i="2"/>
  <c r="C1041" i="2"/>
  <c r="C1046" i="2"/>
  <c r="C1054" i="2"/>
  <c r="C1059" i="2"/>
  <c r="C1067" i="2"/>
  <c r="C1073" i="2"/>
  <c r="C1078" i="2"/>
  <c r="C1086" i="2"/>
  <c r="C1091" i="2"/>
  <c r="C1099" i="2"/>
  <c r="C1105" i="2"/>
  <c r="C1110" i="2"/>
  <c r="C1118" i="2"/>
  <c r="C1123" i="2"/>
  <c r="C1131" i="2"/>
  <c r="C1137" i="2"/>
  <c r="C1142" i="2"/>
  <c r="C1150" i="2"/>
  <c r="C1155" i="2"/>
  <c r="C1166" i="2"/>
  <c r="C1171" i="2"/>
  <c r="C1184" i="2"/>
  <c r="C1191" i="2"/>
  <c r="C1207" i="2"/>
  <c r="C1213" i="2"/>
  <c r="C1228" i="2"/>
  <c r="C1235" i="2"/>
  <c r="C1249" i="2"/>
  <c r="C1256" i="2"/>
  <c r="C1271" i="2"/>
  <c r="C1277" i="2"/>
  <c r="C1292" i="2"/>
  <c r="C1300" i="2"/>
  <c r="C1314" i="2"/>
  <c r="C1321" i="2"/>
  <c r="C3" i="2"/>
  <c r="C16" i="2"/>
  <c r="C24" i="2"/>
  <c r="C37" i="2"/>
  <c r="C45" i="2"/>
  <c r="C59" i="2"/>
  <c r="C67" i="2"/>
  <c r="C172" i="2"/>
  <c r="C164" i="2"/>
  <c r="C151" i="2"/>
  <c r="C143" i="2"/>
  <c r="C129" i="2"/>
  <c r="C120" i="2"/>
  <c r="C104" i="2"/>
  <c r="C98" i="2"/>
  <c r="C82" i="2"/>
  <c r="C75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476" i="2"/>
  <c r="H640" i="2"/>
  <c r="H393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H288" i="2"/>
  <c r="H1334" i="2"/>
  <c r="H86" i="2"/>
  <c r="H1124" i="2"/>
  <c r="H33" i="2"/>
  <c r="H395" i="2"/>
  <c r="H1098" i="2"/>
  <c r="H1094" i="2"/>
  <c r="H572" i="2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H354" i="2" l="1"/>
  <c r="H390" i="2"/>
  <c r="H456" i="2"/>
  <c r="H459" i="2"/>
  <c r="H261" i="2"/>
  <c r="H258" i="2"/>
  <c r="D5" i="12"/>
  <c r="H107" i="2"/>
  <c r="H143" i="2"/>
  <c r="H144" i="2"/>
  <c r="H1332" i="2"/>
  <c r="H1335" i="2"/>
  <c r="H1326" i="2"/>
  <c r="H1330" i="2"/>
  <c r="H566" i="2"/>
  <c r="H349" i="2"/>
  <c r="H346" i="2"/>
  <c r="H857" i="2"/>
  <c r="H887" i="2"/>
  <c r="H769" i="2"/>
  <c r="H859" i="2"/>
  <c r="H905" i="2"/>
  <c r="H665" i="2"/>
  <c r="H853" i="2"/>
  <c r="H883" i="2"/>
  <c r="H758" i="2"/>
  <c r="H760" i="2"/>
  <c r="H1092" i="2"/>
  <c r="H1093" i="2"/>
  <c r="H398" i="2"/>
  <c r="H236" i="2"/>
  <c r="H907" i="2"/>
  <c r="H580" i="2"/>
  <c r="H488" i="2"/>
  <c r="H490" i="2"/>
  <c r="C11" i="14"/>
  <c r="C7" i="14"/>
  <c r="D7" i="14" s="1"/>
  <c r="D4" i="12"/>
  <c r="H94" i="2"/>
  <c r="D18" i="12"/>
  <c r="H782" i="2"/>
  <c r="H212" i="2"/>
  <c r="H897" i="2"/>
  <c r="H657" i="2"/>
  <c r="H1050" i="2"/>
  <c r="H1049" i="2"/>
  <c r="H610" i="2"/>
  <c r="H305" i="2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H420" i="2"/>
  <c r="H371" i="2" l="1"/>
  <c r="H368" i="2"/>
  <c r="D19" i="12"/>
  <c r="H147" i="2"/>
  <c r="D8" i="12"/>
  <c r="H896" i="2"/>
  <c r="H656" i="2"/>
  <c r="E10" i="14"/>
  <c r="D10" i="14" s="1"/>
  <c r="H214" i="2"/>
  <c r="H1108" i="2"/>
  <c r="H1136" i="2"/>
  <c r="H412" i="2"/>
  <c r="H415" i="2"/>
  <c r="H41" i="2"/>
  <c r="H280" i="2"/>
  <c r="H283" i="2"/>
  <c r="H872" i="2"/>
  <c r="H902" i="2"/>
  <c r="H125" i="2"/>
  <c r="E6" i="14"/>
  <c r="H239" i="2"/>
  <c r="H788" i="2"/>
  <c r="H790" i="2"/>
  <c r="H578" i="2"/>
  <c r="H649" i="2"/>
  <c r="H434" i="2"/>
  <c r="H175" i="2" l="1"/>
  <c r="H178" i="2"/>
  <c r="H148" i="2"/>
  <c r="D21" i="12"/>
  <c r="H153" i="2"/>
  <c r="H156" i="2"/>
  <c r="H908" i="2"/>
  <c r="H668" i="2"/>
  <c r="H670" i="2"/>
  <c r="H889" i="2"/>
  <c r="H878" i="2"/>
  <c r="H880" i="2"/>
  <c r="H72" i="2"/>
  <c r="D16" i="12"/>
  <c r="C6" i="14"/>
  <c r="D6" i="14" s="1"/>
  <c r="D6" i="12"/>
  <c r="D20" i="12" s="1"/>
  <c r="D24" i="12" l="1"/>
  <c r="D22" i="12"/>
  <c r="D23" i="12"/>
  <c r="H179" i="2"/>
  <c r="H176" i="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<sst xmlns="http://schemas.openxmlformats.org/spreadsheetml/2006/main" count="3964" uniqueCount="1182">
  <si>
    <t>на индивидуална основа</t>
  </si>
  <si>
    <t>E-mail: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</si>
  <si>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</si>
  <si>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</si>
  <si>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</si>
  <si>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</si>
  <si>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</si>
  <si>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</si>
  <si>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</si>
  <si>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</si>
  <si>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</si>
  <si>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</si>
  <si>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</si>
  <si>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</si>
  <si>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</si>
  <si>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</si>
  <si>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</si>
  <si>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</si>
  <si>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</si>
  <si>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</si>
  <si>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</si>
  <si>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</si>
  <si>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</si>
  <si>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</si>
  <si>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</si>
  <si>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</si>
  <si>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</si>
  <si>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</si>
  <si>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</si>
  <si>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</si>
  <si>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</si>
  <si>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</si>
  <si>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</si>
  <si>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</si>
  <si>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</si>
  <si>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</si>
  <si>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</si>
  <si>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</si>
  <si>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</si>
  <si>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</si>
  <si>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</si>
  <si>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</si>
  <si>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</si>
  <si>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</si>
  <si>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</si>
  <si>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</si>
  <si>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</si>
  <si>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</si>
  <si>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</si>
  <si>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</si>
  <si>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</si>
  <si>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</si>
  <si>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</si>
  <si>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</si>
  <si>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</si>
  <si>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</si>
  <si>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</si>
  <si>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</si>
  <si>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</si>
  <si>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</si>
  <si>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</si>
  <si>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</si>
  <si>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</si>
  <si>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</si>
  <si>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</si>
  <si>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</si>
  <si>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</si>
  <si>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</si>
  <si>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</si>
  <si>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</si>
  <si>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</si>
  <si>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</si>
  <si>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</si>
  <si>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</si>
  <si>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</si>
  <si>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</si>
  <si>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</si>
  <si>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</si>
  <si>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</si>
  <si>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</si>
  <si>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</si>
  <si>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</si>
  <si>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</si>
  <si>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</si>
  <si>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</si>
  <si>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</si>
  <si>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</si>
  <si>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</si>
  <si>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</si>
  <si>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</si>
  <si>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</si>
  <si>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</si>
  <si>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</si>
  <si>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</si>
  <si>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</si>
  <si>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</si>
  <si>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</si>
  <si>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</si>
  <si>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</si>
  <si>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</si>
  <si>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</si>
  <si>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</si>
  <si>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</si>
  <si>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</si>
  <si>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</si>
  <si>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</si>
  <si>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</si>
  <si>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</si>
  <si>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</si>
  <si>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</si>
  <si>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</si>
  <si>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</si>
  <si>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</si>
  <si>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</si>
  <si>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</si>
  <si>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</si>
  <si>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</si>
  <si>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</si>
  <si>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</si>
  <si>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</si>
  <si>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</si>
  <si>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</si>
  <si>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</si>
  <si>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</si>
  <si>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</si>
  <si>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</si>
  <si>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</si>
  <si>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</si>
  <si>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</si>
  <si>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</si>
  <si>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</si>
  <si>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</si>
  <si>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</si>
  <si>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</si>
  <si>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</si>
  <si>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</si>
  <si>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</si>
  <si>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</si>
  <si>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</si>
  <si>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</si>
  <si>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</si>
  <si>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</si>
  <si>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</si>
  <si>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</si>
  <si>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</si>
  <si>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</si>
  <si>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</si>
  <si>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</si>
  <si>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</si>
  <si>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</si>
  <si>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</si>
  <si>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</si>
  <si>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</si>
  <si>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</si>
  <si>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</si>
  <si>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</si>
  <si>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</si>
  <si>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</si>
  <si>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</si>
  <si>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</si>
  <si>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</si>
  <si>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</si>
  <si>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</si>
  <si>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</si>
  <si>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</si>
  <si>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</si>
  <si>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</si>
  <si>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</si>
  <si>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</si>
  <si>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</si>
  <si>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</si>
  <si>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</si>
  <si>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</si>
  <si>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</si>
  <si>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</si>
  <si>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</si>
  <si>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</si>
  <si>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</si>
  <si>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</si>
  <si>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</si>
  <si>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</si>
  <si>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</si>
  <si>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</si>
  <si>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</si>
  <si>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</si>
  <si>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</si>
  <si>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</si>
  <si>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</si>
  <si>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</si>
  <si>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</si>
  <si>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</si>
  <si>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</si>
  <si>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</si>
  <si>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</si>
  <si>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</si>
  <si>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</si>
  <si>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</si>
  <si>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</si>
  <si>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</si>
  <si>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</si>
  <si>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</si>
  <si>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</si>
  <si>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</si>
  <si>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</si>
  <si>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</si>
  <si>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</si>
  <si>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</si>
  <si>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</si>
  <si>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</si>
  <si>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</si>
  <si>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</si>
  <si>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</si>
  <si>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</si>
  <si>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</si>
  <si>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</si>
  <si>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</si>
  <si>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</si>
  <si>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</si>
  <si>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</si>
  <si>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</si>
  <si>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</si>
  <si>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</si>
  <si>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</si>
  <si>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</si>
  <si>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</si>
  <si>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</si>
  <si>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</si>
  <si>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</si>
  <si>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</si>
  <si>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</si>
  <si>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</si>
  <si>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</si>
  <si>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</si>
  <si>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</si>
  <si>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</si>
  <si>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</si>
  <si>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</si>
  <si>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</si>
  <si>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</si>
  <si>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</si>
  <si>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</si>
  <si>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</si>
  <si>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</si>
  <si>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</si>
  <si>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1-0800</t>
  </si>
  <si>
    <t>.........................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</si>
  <si>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</si>
  <si>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</si>
  <si>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</si>
  <si>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</si>
  <si>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</si>
  <si>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</si>
  <si>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</si>
  <si>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</si>
  <si>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</si>
  <si>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</si>
  <si>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</si>
  <si>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</si>
  <si>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</si>
  <si>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</si>
  <si>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</si>
  <si>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</si>
  <si>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</si>
  <si>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</si>
  <si>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</si>
  <si>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</si>
  <si>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</si>
  <si>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</si>
  <si>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</si>
  <si>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</si>
  <si>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</si>
  <si>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</si>
  <si>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</si>
  <si>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</si>
  <si>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</si>
  <si>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</si>
  <si>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</si>
  <si>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</si>
  <si>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</si>
  <si>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</si>
  <si>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</si>
  <si>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</si>
  <si>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</si>
  <si>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</si>
  <si>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</si>
  <si>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</si>
  <si>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</si>
  <si>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</si>
  <si>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</si>
  <si>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</si>
  <si>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</si>
  <si>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</si>
  <si>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</si>
  <si>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</si>
  <si>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</si>
  <si>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</si>
  <si>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</si>
  <si>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</si>
  <si>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</si>
  <si>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</si>
  <si>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</si>
  <si>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</si>
  <si>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</si>
  <si>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</si>
  <si>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</si>
  <si>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</si>
  <si>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</si>
  <si>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</si>
  <si>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</si>
  <si>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</si>
  <si>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</si>
  <si>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</si>
  <si>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</si>
  <si>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</si>
  <si>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</si>
  <si>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</si>
  <si>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</si>
  <si>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</si>
  <si>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</si>
  <si>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</si>
  <si>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</si>
  <si>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</si>
  <si>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</si>
  <si>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</si>
  <si>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</si>
  <si>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</si>
  <si>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</si>
  <si>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</si>
  <si>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</si>
  <si>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</si>
  <si>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</si>
  <si>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</si>
  <si>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</si>
  <si>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</si>
  <si>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</si>
  <si>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</si>
  <si>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</si>
  <si>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</si>
  <si>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</si>
  <si>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</si>
  <si>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</si>
  <si>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</si>
  <si>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</si>
  <si>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</si>
  <si>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</si>
  <si>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</si>
  <si>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</si>
  <si>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</si>
  <si>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</si>
  <si>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</si>
  <si>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</si>
  <si>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</si>
  <si>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</si>
  <si>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</si>
  <si>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</si>
  <si>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</si>
  <si>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</si>
  <si>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</si>
  <si>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</si>
  <si>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</si>
  <si>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</si>
  <si>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</si>
  <si>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</si>
  <si>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</si>
  <si>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</si>
  <si>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</si>
  <si>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</si>
  <si>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</si>
  <si>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</si>
  <si>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</si>
  <si>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</si>
  <si>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</si>
  <si>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</si>
  <si>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</si>
  <si>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</si>
  <si>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</si>
  <si>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</si>
  <si>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</si>
  <si>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</si>
  <si>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</si>
  <si>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</si>
  <si>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</si>
  <si>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</si>
  <si>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</si>
  <si>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</si>
  <si>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</si>
  <si>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</si>
  <si>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</si>
  <si>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</si>
  <si>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</si>
  <si>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</si>
  <si>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</si>
  <si>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</si>
  <si>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</si>
  <si>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</si>
  <si>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</si>
  <si>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</si>
  <si>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</si>
  <si>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</si>
  <si>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</si>
  <si>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</si>
  <si>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</si>
  <si>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</si>
  <si>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</si>
  <si>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</si>
  <si>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</si>
  <si>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</si>
  <si>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</si>
  <si>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</si>
  <si>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</si>
  <si>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</si>
  <si>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</si>
  <si>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</si>
  <si>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</si>
  <si>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</si>
  <si>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</si>
  <si>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</si>
  <si>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</si>
  <si>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</si>
  <si>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</si>
  <si>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</si>
  <si>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</si>
  <si>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</si>
  <si>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</si>
  <si>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</si>
  <si>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</si>
  <si>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</si>
  <si>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</si>
  <si>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</si>
  <si>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</si>
  <si>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</si>
  <si>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</si>
  <si>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</si>
  <si>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</si>
  <si>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</si>
  <si>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</si>
  <si>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</si>
  <si>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</si>
  <si>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</si>
  <si>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</si>
  <si>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</si>
  <si>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</si>
  <si>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</si>
  <si>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</si>
  <si>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</si>
  <si>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</si>
  <si>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</si>
  <si>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</si>
  <si>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</si>
  <si>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</si>
  <si>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</si>
  <si>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</si>
  <si>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</si>
  <si>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</si>
  <si>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</si>
  <si>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</si>
  <si>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</si>
  <si>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</si>
  <si>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</si>
  <si>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</si>
  <si>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</si>
  <si>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</si>
  <si>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</si>
  <si>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</si>
  <si>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</si>
  <si>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</si>
  <si>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</si>
  <si>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</si>
  <si>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</si>
  <si>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</si>
  <si>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</si>
  <si>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</si>
  <si>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</si>
  <si>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</si>
  <si>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</si>
  <si>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</si>
  <si>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</si>
  <si>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</si>
  <si>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</si>
  <si>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</si>
  <si>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</si>
  <si>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</si>
  <si>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</si>
  <si>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</si>
  <si>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</si>
  <si>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</si>
  <si>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</si>
  <si>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</si>
  <si>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</si>
  <si>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</si>
  <si>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</si>
  <si>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</si>
  <si>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</si>
  <si>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</si>
  <si>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</si>
  <si>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</si>
  <si>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</si>
  <si>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</si>
  <si>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</si>
  <si>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</si>
  <si>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</si>
  <si>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</si>
  <si>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</si>
  <si>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</si>
  <si>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</si>
  <si>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</si>
  <si>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</si>
  <si>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</si>
  <si>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</si>
  <si>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</si>
  <si>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</si>
  <si>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</si>
  <si>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</si>
  <si>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</si>
  <si>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</si>
  <si>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</si>
  <si>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</si>
  <si>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</si>
  <si>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</si>
  <si>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</si>
  <si>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</si>
  <si>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</si>
  <si>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</si>
  <si>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</si>
  <si>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</si>
  <si>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</si>
  <si>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</si>
  <si>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</si>
  <si>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</si>
  <si>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</si>
  <si>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</si>
  <si>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</si>
  <si>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</si>
  <si>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</si>
  <si>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</si>
  <si>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</si>
  <si>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</si>
  <si>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</si>
  <si>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</si>
  <si>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</si>
  <si>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</si>
  <si>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</si>
  <si>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</si>
  <si>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</si>
  <si>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</si>
  <si>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</si>
  <si>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</si>
  <si>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</si>
  <si>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</si>
  <si>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</si>
  <si>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</si>
  <si>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</si>
  <si>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</si>
  <si>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</si>
  <si>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</si>
  <si>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</si>
  <si>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</si>
  <si>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</si>
  <si>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</si>
  <si>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</si>
  <si>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</si>
  <si>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</si>
  <si>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</si>
  <si>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</si>
  <si>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</si>
  <si>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</si>
  <si>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</si>
  <si>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</si>
  <si>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</si>
  <si>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</si>
  <si>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</si>
  <si>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</si>
  <si>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</si>
  <si>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</si>
  <si>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</si>
  <si>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</si>
  <si>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</si>
  <si>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</si>
  <si>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</si>
  <si>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</si>
  <si>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</si>
  <si>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</si>
  <si>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</si>
  <si>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</si>
  <si>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</si>
  <si>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</si>
  <si>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</si>
  <si>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</si>
  <si>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</si>
  <si>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</si>
  <si>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</si>
  <si>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</si>
  <si>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</si>
  <si>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</si>
  <si>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</si>
  <si>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</si>
  <si>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</si>
  <si>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</si>
  <si>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</si>
  <si>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</si>
  <si>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</si>
  <si>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</si>
  <si>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</si>
  <si>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</si>
  <si>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</si>
  <si>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</si>
  <si>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</si>
  <si>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</si>
  <si>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</si>
  <si>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</si>
  <si>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</si>
  <si>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</si>
  <si>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</si>
  <si>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</si>
  <si>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</si>
  <si>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</si>
  <si>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</si>
  <si>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</si>
  <si>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</si>
  <si>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</si>
  <si>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</si>
  <si>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</si>
  <si>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</si>
  <si>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</si>
  <si>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</si>
  <si>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</si>
  <si>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</si>
  <si>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</si>
  <si>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</si>
  <si>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</si>
  <si>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</si>
  <si>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</si>
  <si>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</si>
  <si>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</si>
  <si>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</si>
  <si>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</si>
  <si>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</si>
  <si>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</si>
  <si>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</si>
  <si>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</si>
  <si>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</si>
  <si>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</si>
  <si>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</si>
  <si>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</si>
  <si>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</si>
  <si>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</si>
  <si>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</si>
  <si>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</si>
  <si>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</si>
  <si>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</si>
  <si>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</si>
  <si>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</si>
  <si>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</si>
  <si>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</si>
  <si>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</si>
  <si>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</si>
  <si>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</si>
  <si>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</si>
  <si>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</si>
  <si>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</si>
  <si>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</si>
  <si>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</si>
  <si>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</si>
  <si>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</si>
  <si>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</si>
  <si>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</si>
  <si>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</si>
  <si>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</si>
  <si>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</si>
  <si>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</si>
  <si>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</si>
  <si>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</si>
  <si>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</si>
  <si>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</si>
  <si>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</si>
  <si>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</si>
  <si>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</si>
  <si>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</si>
  <si>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</si>
  <si>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</si>
  <si>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</si>
  <si>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</si>
  <si>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</si>
  <si>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</si>
  <si>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</si>
  <si>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</si>
  <si>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</si>
  <si>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</si>
  <si>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</si>
  <si>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</si>
  <si>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</si>
  <si>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</si>
  <si>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</si>
  <si>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</si>
  <si>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</si>
  <si>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</si>
  <si>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</si>
  <si>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</si>
  <si>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</si>
  <si>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</si>
  <si>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</si>
  <si>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</si>
  <si>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</si>
  <si>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</si>
  <si>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</si>
  <si>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</si>
  <si>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</si>
  <si>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</si>
  <si>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</si>
  <si>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</si>
  <si>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</si>
  <si>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</si>
  <si>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</si>
  <si>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</si>
  <si>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</si>
  <si>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</si>
  <si>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</si>
  <si>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</si>
  <si>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</si>
  <si>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</si>
  <si>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</si>
  <si>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</si>
  <si>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</si>
  <si>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</si>
  <si>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</si>
  <si>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</si>
  <si>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</si>
  <si>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</si>
  <si>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</si>
  <si>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</si>
  <si>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</si>
  <si>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</si>
  <si>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</si>
  <si>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</si>
  <si>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</si>
  <si>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</si>
  <si>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</si>
  <si>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</si>
  <si>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</si>
  <si>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</si>
  <si>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</si>
  <si>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</si>
  <si>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</si>
  <si>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</si>
  <si>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</si>
  <si>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</si>
  <si>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</si>
  <si>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</si>
  <si>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</si>
  <si>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</si>
  <si>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</si>
  <si>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</si>
  <si>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</si>
  <si>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</si>
  <si>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</si>
  <si>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</si>
  <si>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</si>
  <si>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</si>
  <si>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</si>
  <si>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</si>
  <si>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</si>
  <si>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</si>
  <si>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</si>
  <si>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</si>
  <si>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</si>
  <si>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</si>
  <si>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</si>
  <si>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</si>
  <si>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</si>
  <si>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</si>
  <si>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</si>
  <si>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</si>
  <si>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</si>
  <si>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</si>
  <si>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</si>
  <si>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</si>
  <si>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</si>
  <si>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</si>
  <si>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</si>
  <si>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</si>
  <si>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</si>
  <si>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</si>
  <si>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</si>
  <si>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</si>
  <si>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</si>
  <si>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</si>
  <si>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</si>
  <si>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</si>
  <si>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</si>
  <si>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</si>
  <si>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</si>
  <si>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</si>
  <si>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</si>
  <si>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</si>
  <si>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</si>
  <si>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</si>
  <si>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</si>
  <si>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</si>
  <si>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</si>
  <si>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</si>
  <si>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</si>
  <si>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</si>
  <si>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</si>
  <si>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</si>
  <si>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</si>
  <si>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</si>
  <si>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</si>
  <si>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</si>
  <si>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</si>
  <si>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</si>
  <si>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</si>
  <si>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</si>
  <si>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</si>
  <si>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</si>
  <si>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</si>
  <si>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</si>
  <si>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</si>
  <si>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</si>
  <si>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</si>
  <si>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</si>
  <si>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1.0</t>
  </si>
  <si>
    <t>121227995</t>
  </si>
  <si>
    <t>+35929634161</t>
  </si>
  <si>
    <t>+35929634159</t>
  </si>
  <si>
    <t>investor@sphold.com</t>
  </si>
  <si>
    <t>http://www.x3news.com/</t>
  </si>
  <si>
    <t>Starting date:</t>
  </si>
  <si>
    <t>Ending date:</t>
  </si>
  <si>
    <t>Date of preparation:</t>
  </si>
  <si>
    <t>Name of the person:</t>
  </si>
  <si>
    <t>Type of person:</t>
  </si>
  <si>
    <t>UIC:</t>
  </si>
  <si>
    <t>Represented by:</t>
  </si>
  <si>
    <t>Way of representation:</t>
  </si>
  <si>
    <t>Management address:</t>
  </si>
  <si>
    <t>Correspondence address:</t>
  </si>
  <si>
    <t>Telephone number:</t>
  </si>
  <si>
    <t>Fax:</t>
  </si>
  <si>
    <t>Website:</t>
  </si>
  <si>
    <t>Media:</t>
  </si>
  <si>
    <t>Person that prepared the report:</t>
  </si>
  <si>
    <t>Position:</t>
  </si>
  <si>
    <t>Stara Planina Hold Plc</t>
  </si>
  <si>
    <t>Public company</t>
  </si>
  <si>
    <t>Vasil Velev</t>
  </si>
  <si>
    <t>Executive Director</t>
  </si>
  <si>
    <t>Sofia, 20, Fr. Joliot Curie Str.</t>
  </si>
  <si>
    <t>Sofia, 20, Fr. Joliot Curie Str., floor 9</t>
  </si>
  <si>
    <t>https://www.sphold.com/</t>
  </si>
  <si>
    <t>Kremena Dulgerova</t>
  </si>
  <si>
    <t>Chief Accountant</t>
  </si>
  <si>
    <t>Data for the respective reporting period</t>
  </si>
  <si>
    <t>BALANCE SHEET</t>
  </si>
  <si>
    <t>(individual)</t>
  </si>
  <si>
    <t>of</t>
  </si>
  <si>
    <t>as at</t>
  </si>
  <si>
    <t>*(thousand BGN)</t>
  </si>
  <si>
    <t>ASSETS</t>
  </si>
  <si>
    <t xml:space="preserve">Code </t>
  </si>
  <si>
    <t>Current period</t>
  </si>
  <si>
    <t>Previous period</t>
  </si>
  <si>
    <t>LIABILITIES</t>
  </si>
  <si>
    <t>А. NON-CURRENT ASSETS</t>
  </si>
  <si>
    <t>А. SHAREHOLDERS' EQUITY</t>
  </si>
  <si>
    <t>I. Property, plant and equipment</t>
  </si>
  <si>
    <t>I. Share capital</t>
  </si>
  <si>
    <t>1. Land</t>
  </si>
  <si>
    <t>Issued and outstanding shares</t>
  </si>
  <si>
    <t>2. Buildings</t>
  </si>
  <si>
    <t>Ordinary shares</t>
  </si>
  <si>
    <t>3. Machinery and equipment</t>
  </si>
  <si>
    <t>Preferred shares</t>
  </si>
  <si>
    <t>4. Facilities</t>
  </si>
  <si>
    <t>Treasury ordinary shares</t>
  </si>
  <si>
    <t>5. Vehicles</t>
  </si>
  <si>
    <t>Treasury preferred shares</t>
  </si>
  <si>
    <t>6. Office fittings</t>
  </si>
  <si>
    <t>Unpaid capital</t>
  </si>
  <si>
    <t>7. Assets under construction</t>
  </si>
  <si>
    <t>Total share capital</t>
  </si>
  <si>
    <t>8. Other</t>
  </si>
  <si>
    <t>II. Reserves</t>
  </si>
  <si>
    <t>Total property, plant and equipment</t>
  </si>
  <si>
    <t>1. Issue premiums</t>
  </si>
  <si>
    <t>II. Investment property</t>
  </si>
  <si>
    <t>2. Revaluation reserve</t>
  </si>
  <si>
    <t>III. Farm animals</t>
  </si>
  <si>
    <t>3. Reserves incl.:</t>
  </si>
  <si>
    <t>IV. Intangible assets</t>
  </si>
  <si>
    <t>general reserves</t>
  </si>
  <si>
    <t>1. Rights of ownership</t>
  </si>
  <si>
    <t>special reserves</t>
  </si>
  <si>
    <t>2. Software</t>
  </si>
  <si>
    <t>other reserves</t>
  </si>
  <si>
    <t>3. R&amp;D expenses</t>
  </si>
  <si>
    <t>Total reserves</t>
  </si>
  <si>
    <t xml:space="preserve">4. Other intangible assets </t>
  </si>
  <si>
    <t>III. Retained earnings</t>
  </si>
  <si>
    <t>Total intangible assets</t>
  </si>
  <si>
    <t>1. Retained earnings from previous periods</t>
  </si>
  <si>
    <t>undistributed profit</t>
  </si>
  <si>
    <t>V. Goodwill</t>
  </si>
  <si>
    <t>loss not covered</t>
  </si>
  <si>
    <t>1. Positive goodwill</t>
  </si>
  <si>
    <t>one-time effect from changes in accounting policy</t>
  </si>
  <si>
    <t>2. Negative goodwill</t>
  </si>
  <si>
    <t>2. Current year profit</t>
  </si>
  <si>
    <t>Total goodwill</t>
  </si>
  <si>
    <t>3. Current year loss</t>
  </si>
  <si>
    <t>VI. Financial assets</t>
  </si>
  <si>
    <t>Total retained earnings</t>
  </si>
  <si>
    <t>1. Share participations in:</t>
  </si>
  <si>
    <t>subsidiary companies</t>
  </si>
  <si>
    <t>joint ventures</t>
  </si>
  <si>
    <t>TOTAL SHAREHOLDERS' EQUITY</t>
  </si>
  <si>
    <t>associated companies</t>
  </si>
  <si>
    <t>other companies</t>
  </si>
  <si>
    <t>2. Long-term investment securities held to maturity</t>
  </si>
  <si>
    <t>B. MINORITY SHAREHOLDINGS</t>
  </si>
  <si>
    <t>treasury bonds</t>
  </si>
  <si>
    <t>bonds</t>
  </si>
  <si>
    <t>C. LONG-TERM LIABILITIES</t>
  </si>
  <si>
    <t>incl. municipality bonds</t>
  </si>
  <si>
    <t>I. Long-term debt</t>
  </si>
  <si>
    <t>other</t>
  </si>
  <si>
    <t>1. Due to related parties</t>
  </si>
  <si>
    <t xml:space="preserve">3. Other financial assets </t>
  </si>
  <si>
    <t>2.Due to financial institutions</t>
  </si>
  <si>
    <t>Total long-term financial assets</t>
  </si>
  <si>
    <t>3. Due under ZUNK</t>
  </si>
  <si>
    <t>VII. Long-term trade and other receivables from:</t>
  </si>
  <si>
    <t>4. Trade loans</t>
  </si>
  <si>
    <t>1. Related parties</t>
  </si>
  <si>
    <t>5. Bonds</t>
  </si>
  <si>
    <t>2. Trade loans</t>
  </si>
  <si>
    <t xml:space="preserve">6. Other long-term liabilities </t>
  </si>
  <si>
    <t>3. Financial lease receivables</t>
  </si>
  <si>
    <t>Total long-term debt</t>
  </si>
  <si>
    <t xml:space="preserve">4. Other long-term receivables </t>
  </si>
  <si>
    <t>Total long-term trade and other receivables</t>
  </si>
  <si>
    <t>II. Other long-term liabilities</t>
  </si>
  <si>
    <t>III. Deferred revenues</t>
  </si>
  <si>
    <t>VIII. Deferred expenses</t>
  </si>
  <si>
    <t>IV. Liabilities on deferred taxes</t>
  </si>
  <si>
    <t>IX. Assets on deferred tax payments</t>
  </si>
  <si>
    <t xml:space="preserve">V. Financing </t>
  </si>
  <si>
    <t>TOTAL NON-CURRENT ASSETS</t>
  </si>
  <si>
    <t>TOTAL LONG-TERM LIABILITIES</t>
  </si>
  <si>
    <t>B. CURRENT ASSETS</t>
  </si>
  <si>
    <t>D. SHORT-TERM LIABILITIES</t>
  </si>
  <si>
    <t>I. Inventory</t>
  </si>
  <si>
    <t>I. Trade and other payables</t>
  </si>
  <si>
    <t>1. Materials</t>
  </si>
  <si>
    <t>1. Short-term borrowings</t>
  </si>
  <si>
    <t>2. Finished goods</t>
  </si>
  <si>
    <t xml:space="preserve">2. Short-term part of long-term liabilities </t>
  </si>
  <si>
    <t>3. Goods for resale</t>
  </si>
  <si>
    <t>3. Short-term payables</t>
  </si>
  <si>
    <t>4. Work in progress</t>
  </si>
  <si>
    <t>related parties payables</t>
  </si>
  <si>
    <t>5. Farm animals</t>
  </si>
  <si>
    <t>trade loans</t>
  </si>
  <si>
    <t>6. Other materials</t>
  </si>
  <si>
    <t>trade accounts payables</t>
  </si>
  <si>
    <t>Total inventory</t>
  </si>
  <si>
    <t>advance payments</t>
  </si>
  <si>
    <t>salaries payable</t>
  </si>
  <si>
    <t>II. Receivables</t>
  </si>
  <si>
    <t>social security payable</t>
  </si>
  <si>
    <t>1. Related parties receivables</t>
  </si>
  <si>
    <t>tax payable</t>
  </si>
  <si>
    <t>2. Trade accounts receivables</t>
  </si>
  <si>
    <t xml:space="preserve">4. Other </t>
  </si>
  <si>
    <t>3. Advance payments</t>
  </si>
  <si>
    <t>5. Provisions</t>
  </si>
  <si>
    <t>Total trade and other payables</t>
  </si>
  <si>
    <t>5. Court receivables</t>
  </si>
  <si>
    <t>6. Recoverable taxes</t>
  </si>
  <si>
    <t>II. Other short-term liabilities</t>
  </si>
  <si>
    <t>7. Personnel receivables</t>
  </si>
  <si>
    <t>8. Other receivables</t>
  </si>
  <si>
    <t>Total receivables</t>
  </si>
  <si>
    <t>IV. Financing</t>
  </si>
  <si>
    <t>III.Financial assets</t>
  </si>
  <si>
    <t>1. Financial assets held for trading</t>
  </si>
  <si>
    <t>TOTAL SHORT-TERM LIABILITIES</t>
  </si>
  <si>
    <t>derivatives</t>
  </si>
  <si>
    <t>2. Financial assets declared for sale</t>
  </si>
  <si>
    <t xml:space="preserve">3. Other current financial assets </t>
  </si>
  <si>
    <t>Total current financial assets</t>
  </si>
  <si>
    <t>IV. Cash and cash equivalents</t>
  </si>
  <si>
    <t>1. Cash</t>
  </si>
  <si>
    <t>2. Cash in banks</t>
  </si>
  <si>
    <t>3. Restricted cash</t>
  </si>
  <si>
    <t>4. Cash equivalents</t>
  </si>
  <si>
    <t>Total cash and cash equivalents</t>
  </si>
  <si>
    <t>V. Deferred expenses</t>
  </si>
  <si>
    <t>TOTAL CURRENT ASSETS</t>
  </si>
  <si>
    <t>TOTAL ASSETS</t>
  </si>
  <si>
    <t>TOTAL LIABILITIES</t>
  </si>
  <si>
    <t>INCOME STATEMENT</t>
  </si>
  <si>
    <t>EXPENSES</t>
  </si>
  <si>
    <t>REVENUES</t>
  </si>
  <si>
    <t>А. Expenditures</t>
  </si>
  <si>
    <t>А. Revenues</t>
  </si>
  <si>
    <t>I. Operating expenses</t>
  </si>
  <si>
    <t>I. Net revenues from the sale of:</t>
  </si>
  <si>
    <t>1. Finished goods</t>
  </si>
  <si>
    <t>2. External services</t>
  </si>
  <si>
    <t>2. Goods for sale</t>
  </si>
  <si>
    <t>3. Depreciation</t>
  </si>
  <si>
    <t>3. Services</t>
  </si>
  <si>
    <t>4. Salaries</t>
  </si>
  <si>
    <t>5. Social security</t>
  </si>
  <si>
    <t>Total net revenues from sale</t>
  </si>
  <si>
    <t>6. Net book value of assets sold (finished goods excluded)</t>
  </si>
  <si>
    <t>7. Assets under construction and write off of assets</t>
  </si>
  <si>
    <t>II. Revenues from financing for fixed assets</t>
  </si>
  <si>
    <t>8. Other expenses</t>
  </si>
  <si>
    <t>incl. government grants</t>
  </si>
  <si>
    <t>incl. impairment of assets</t>
  </si>
  <si>
    <t>incl. provisions</t>
  </si>
  <si>
    <t>III. Financial income</t>
  </si>
  <si>
    <t>Total operating expenses:</t>
  </si>
  <si>
    <t>1. Interest revenue</t>
  </si>
  <si>
    <t>2. Divident income</t>
  </si>
  <si>
    <t>II. Financial expenses</t>
  </si>
  <si>
    <t>3. Gains from operations with financial assets and instruments</t>
  </si>
  <si>
    <t>1. Interest expenses</t>
  </si>
  <si>
    <t>4. Gains from foreign exchange operations</t>
  </si>
  <si>
    <t>2. Losses from operations with financial assets and instruments</t>
  </si>
  <si>
    <t>5. Other financial income</t>
  </si>
  <si>
    <t>3. Losses from foreign exchange operations</t>
  </si>
  <si>
    <t>Total financial income</t>
  </si>
  <si>
    <t xml:space="preserve">4. Other financial expenses </t>
  </si>
  <si>
    <t>Total financial expenses:</t>
  </si>
  <si>
    <t>B. Total operating expenses</t>
  </si>
  <si>
    <t>B.   Total revenues before extraordinary activities</t>
  </si>
  <si>
    <t>C.  Profit/(loss) from operations</t>
  </si>
  <si>
    <t>C. Operating loss</t>
  </si>
  <si>
    <t>III. Share in the profit of associated and joint companies</t>
  </si>
  <si>
    <t>IV. Share in the loss of associated and joint companies</t>
  </si>
  <si>
    <t>IV. Extraordinary costs</t>
  </si>
  <si>
    <t>V. Extraordinary revenues</t>
  </si>
  <si>
    <t>D. Total expenses</t>
  </si>
  <si>
    <t>D. Total revenues</t>
  </si>
  <si>
    <t>E. Profit before tax</t>
  </si>
  <si>
    <t>E. Loss before taxes</t>
  </si>
  <si>
    <t>V. Tax expense</t>
  </si>
  <si>
    <t>1.Corporate profit tax</t>
  </si>
  <si>
    <t>2. Expenses/(gains) on deferred corporate taxes</t>
  </si>
  <si>
    <t>3. Other taxes</t>
  </si>
  <si>
    <t>F. Profit after taxes</t>
  </si>
  <si>
    <t>F. Loss after taxes</t>
  </si>
  <si>
    <t>incl. from minotiry shareholding</t>
  </si>
  <si>
    <t>incl. from minority shareholdings</t>
  </si>
  <si>
    <t>G. Net profit</t>
  </si>
  <si>
    <t>G. Net loss</t>
  </si>
  <si>
    <t>Total</t>
  </si>
  <si>
    <t>CASH FLOW STATEMENT</t>
  </si>
  <si>
    <t>CASH FLOW</t>
  </si>
  <si>
    <t>А. Cash flow from operating activities</t>
  </si>
  <si>
    <t>1. Cash receipts from customers</t>
  </si>
  <si>
    <t>2. Cash paid to suppliers</t>
  </si>
  <si>
    <t>3. Payments/income related to financial assets</t>
  </si>
  <si>
    <t>4. Cash paid to employees and social security</t>
  </si>
  <si>
    <t>5. Paid/refunded taxes except corporate tax/</t>
  </si>
  <si>
    <t>6. Corporate tax paid</t>
  </si>
  <si>
    <t>7. Interest received</t>
  </si>
  <si>
    <t>8. Interest and bank charges paid on short-term loans</t>
  </si>
  <si>
    <t>9. Foreign currency exchange gains/losses net</t>
  </si>
  <si>
    <t>10. Other proceeds/payments from operational activity</t>
  </si>
  <si>
    <t>Net cash flow from operational activities (A):</t>
  </si>
  <si>
    <t>B. Cash flow from investing activity</t>
  </si>
  <si>
    <t>1. Purchase of fixed assets</t>
  </si>
  <si>
    <t>2. Sale of fixed assets</t>
  </si>
  <si>
    <t>3. Loans granted</t>
  </si>
  <si>
    <t>4. Proceeds from loans</t>
  </si>
  <si>
    <t>5. Interest received on granted loans</t>
  </si>
  <si>
    <t>6. Purchase of investments</t>
  </si>
  <si>
    <t>7. Sale of investments</t>
  </si>
  <si>
    <t>8. Dividents received</t>
  </si>
  <si>
    <t>10. Other proceeds/payments from investing activity</t>
  </si>
  <si>
    <t>Net cash flow from investing activities (B):</t>
  </si>
  <si>
    <t>C. Cash flow from financing activities</t>
  </si>
  <si>
    <t>1. Proceeds on securities issued</t>
  </si>
  <si>
    <t>2. Payments on securities buy-back</t>
  </si>
  <si>
    <t>3. Proceeds on loans</t>
  </si>
  <si>
    <t>4. Payments of loans</t>
  </si>
  <si>
    <t>5. Payments on leasing contracts</t>
  </si>
  <si>
    <t>6. Paid interest, charges and commissions on investment loans</t>
  </si>
  <si>
    <t>7 . Dividents paid</t>
  </si>
  <si>
    <t>8. Other proceeds/payments on financing activities</t>
  </si>
  <si>
    <t xml:space="preserve">Net cash flow from financing activities (C): </t>
  </si>
  <si>
    <t>D. Net decrease/increase in cash and cash equivalents (A+B+C):</t>
  </si>
  <si>
    <t>E. Cash and cash equivalents as of the beginning of the period</t>
  </si>
  <si>
    <t>F. Cash and cash equivqlents as of the end of the period</t>
  </si>
  <si>
    <t>cash and bank deposits</t>
  </si>
  <si>
    <t>restricted cash</t>
  </si>
  <si>
    <t>Note:</t>
  </si>
  <si>
    <t xml:space="preserve"> CHANGES IN SHAREHOLDERS' EQUITY STATEMENT</t>
  </si>
  <si>
    <t>INDIVIDUAL</t>
  </si>
  <si>
    <t>Reserves</t>
  </si>
  <si>
    <t>Retained earnings</t>
  </si>
  <si>
    <t>INDEXES</t>
  </si>
  <si>
    <t>Code</t>
  </si>
  <si>
    <t>Share capital</t>
  </si>
  <si>
    <t>Issue premiums</t>
  </si>
  <si>
    <t>Revaluation reserve</t>
  </si>
  <si>
    <t>Reserves including:</t>
  </si>
  <si>
    <t>profit</t>
  </si>
  <si>
    <t>loss</t>
  </si>
  <si>
    <t>Reserve from transfers</t>
  </si>
  <si>
    <t>Total shareholders' equity</t>
  </si>
  <si>
    <t>Minority shareholdings</t>
  </si>
  <si>
    <t>general</t>
  </si>
  <si>
    <t>special</t>
  </si>
  <si>
    <t>Code of the row - 6</t>
  </si>
  <si>
    <t>Balance-beginning of reporting period</t>
  </si>
  <si>
    <t>Changes in initial balances due to:</t>
  </si>
  <si>
    <t>Effect from changes in accounting policy</t>
  </si>
  <si>
    <t>Fundamental mistakes</t>
  </si>
  <si>
    <t>Corrected balance - beginning of reporting period</t>
  </si>
  <si>
    <t>Net profit/loss</t>
  </si>
  <si>
    <t>1. Distributed profit for:</t>
  </si>
  <si>
    <t>dividends</t>
  </si>
  <si>
    <t xml:space="preserve"> other </t>
  </si>
  <si>
    <t>2. Loss coverage</t>
  </si>
  <si>
    <t>3. Revaluation of non-current tangible and intangible assets, incl.:</t>
  </si>
  <si>
    <t>increase</t>
  </si>
  <si>
    <t>decrease</t>
  </si>
  <si>
    <t>4. Revaluation of financial assets and instruments, incl.:</t>
  </si>
  <si>
    <t>5. Deferred tax effect</t>
  </si>
  <si>
    <t>6. Other changes</t>
  </si>
  <si>
    <t>Balance - end of reporting period</t>
  </si>
  <si>
    <t>7. Changes from transfers of annual financial reports of companies abroad</t>
  </si>
  <si>
    <t>8. Changes from revaluation of financial reports in case of hyper inflation</t>
  </si>
  <si>
    <t>Shareholders' equity - as of end of reporting period</t>
  </si>
  <si>
    <t>Note:  The number in the cell  "Balance at the beginning of the reporting period" represents the respective value at the end of the previous period.</t>
  </si>
  <si>
    <t>(invidual)</t>
  </si>
  <si>
    <t>Name and seat of the company</t>
  </si>
  <si>
    <t>Code of the row</t>
  </si>
  <si>
    <t>Size of the investment</t>
  </si>
  <si>
    <t>% investment in the capital</t>
  </si>
  <si>
    <t>Investments in securities listed on a regulated market</t>
  </si>
  <si>
    <t>Investments in securities not listed on a regulated market</t>
  </si>
  <si>
    <t>А. DOMESTIC</t>
  </si>
  <si>
    <t>I. Investments in subsidiaries</t>
  </si>
  <si>
    <t>1. Hydraulic Elements and Systems Plc., Yambol</t>
  </si>
  <si>
    <t>2. SPH invest Jsc., Sofia</t>
  </si>
  <si>
    <t>3. Fazan Jsc., Ruse</t>
  </si>
  <si>
    <t>4. Elhim-Iskra Plc., Pazardzhik</t>
  </si>
  <si>
    <t>5. SPH Trans Ltd., Sofia</t>
  </si>
  <si>
    <t>Total I:</t>
  </si>
  <si>
    <t>II. Investments in joint ventures</t>
  </si>
  <si>
    <t>Total II:</t>
  </si>
  <si>
    <t>III. Investments in associates</t>
  </si>
  <si>
    <t>1. M+S Hydraulic Plc., Kazanlak</t>
  </si>
  <si>
    <t>2. Bulgarian Rose Plc., Karlovo</t>
  </si>
  <si>
    <t>Total III:</t>
  </si>
  <si>
    <t>IV. Investments in other companies</t>
  </si>
  <si>
    <t>1. ZAD Asset Insurance Plc., Sofia</t>
  </si>
  <si>
    <t>2. Leasing Company Jsc., Sofia</t>
  </si>
  <si>
    <t>3. Ptici &amp; Ptichi produkti Jsc., Pleven</t>
  </si>
  <si>
    <t>4. Zentrum fur Praventivmedizin GmbH., Sofia</t>
  </si>
  <si>
    <t>Total IV:</t>
  </si>
  <si>
    <t>Total domestic (I+II+III+IV):</t>
  </si>
  <si>
    <t>Б. In ABROAD</t>
  </si>
  <si>
    <t>Total for ABROAD (I+II+III+IV):</t>
  </si>
  <si>
    <t>under Art. 14 of Ordinance No. 2</t>
  </si>
  <si>
    <t>for public companies, other issuers of securities,
joint stock companies with special investment purpose</t>
  </si>
  <si>
    <t>Template version:</t>
  </si>
  <si>
    <t>EXPERT ON INVESTMENTS IN SUBSIDIARIES, ASSOCIATES AND OTHER COMPANIES</t>
  </si>
  <si>
    <t xml:space="preserve">6. </t>
  </si>
  <si>
    <t>REFERENCES</t>
  </si>
  <si>
    <t>notifications - first, third and fourth quarter</t>
  </si>
  <si>
    <t>on an individual basis</t>
  </si>
  <si>
    <t xml:space="preserve">Date of compilation: </t>
  </si>
  <si>
    <t xml:space="preserve">Compiler: </t>
  </si>
  <si>
    <t>Representative(s):</t>
  </si>
  <si>
    <t>The cell "Cash and cash equivalents at the beginning fo the period" represents the respective value at the beginning of the year .</t>
  </si>
  <si>
    <t xml:space="preserve">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</si>
</sst>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/yyyy\ &quot;г.&quot;;@"/>
    <numFmt numFmtId="165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b/>
      <sz val="12"/>
      <color indexed="12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89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3" fillId="0" borderId="0" xfId="8" applyFont="1" applyAlignment="1">
      <alignment vertical="top"/>
    </xf>
    <xf numFmtId="0" fontId="3" fillId="0" borderId="0" xfId="8" applyFont="1" applyAlignment="1">
      <alignment vertical="top" wrapText="1"/>
    </xf>
    <xf numFmtId="164" fontId="3" fillId="0" borderId="0" xfId="8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8" applyFont="1" applyAlignment="1">
      <alignment vertical="center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0" xfId="8" applyNumberFormat="1" applyFont="1" applyAlignment="1">
      <alignment vertical="top"/>
    </xf>
    <xf numFmtId="0" fontId="14" fillId="0" borderId="0" xfId="0" applyFont="1"/>
    <xf numFmtId="0" fontId="15" fillId="0" borderId="0" xfId="0" applyFont="1"/>
    <xf numFmtId="0" fontId="2" fillId="0" borderId="0" xfId="8" applyFont="1" applyAlignment="1">
      <alignment vertical="top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0" fontId="2" fillId="0" borderId="0" xfId="0" applyFont="1" applyAlignment="1">
      <alignment horizontal="centerContinuous"/>
    </xf>
    <xf numFmtId="0" fontId="14" fillId="5" borderId="0" xfId="0" applyFont="1" applyFill="1"/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6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0" fontId="22" fillId="6" borderId="29" xfId="12" applyFont="1" applyFill="1" applyBorder="1" applyAlignment="1">
      <alignment horizontal="center" vertical="center"/>
    </xf>
    <xf numFmtId="0" fontId="3" fillId="0" borderId="29" xfId="0" applyFont="1" applyBorder="1" applyAlignment="1">
      <alignment vertical="center" wrapText="1"/>
    </xf>
    <xf numFmtId="0" fontId="3" fillId="0" borderId="29" xfId="12" applyFont="1" applyBorder="1" applyAlignment="1">
      <alignment horizontal="center" vertical="center" wrapText="1"/>
    </xf>
    <xf numFmtId="0" fontId="23" fillId="7" borderId="29" xfId="0" applyFont="1" applyFill="1" applyBorder="1" applyAlignment="1">
      <alignment horizontal="center" vertical="center" wrapText="1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29" xfId="12" applyNumberFormat="1" applyFont="1" applyBorder="1" applyAlignment="1">
      <alignment horizontal="right" vertical="center" wrapText="1" indent="1"/>
    </xf>
    <xf numFmtId="10" fontId="3" fillId="0" borderId="29" xfId="13" applyNumberFormat="1" applyFont="1" applyFill="1" applyBorder="1" applyAlignment="1" applyProtection="1">
      <alignment horizontal="right" vertical="center" wrapText="1" indent="1"/>
    </xf>
    <xf numFmtId="0" fontId="24" fillId="7" borderId="30" xfId="0" applyFont="1" applyFill="1" applyBorder="1" applyAlignment="1">
      <alignment horizontal="left" vertical="center"/>
    </xf>
    <xf numFmtId="0" fontId="24" fillId="7" borderId="31" xfId="0" applyFont="1" applyFill="1" applyBorder="1" applyAlignment="1">
      <alignment horizontal="left" vertical="center"/>
    </xf>
    <xf numFmtId="0" fontId="25" fillId="7" borderId="32" xfId="0" applyFont="1" applyFill="1" applyBorder="1" applyAlignment="1">
      <alignment horizontal="left" indent="2"/>
    </xf>
    <xf numFmtId="10" fontId="3" fillId="0" borderId="29" xfId="12" applyNumberFormat="1" applyFont="1" applyBorder="1" applyAlignment="1">
      <alignment horizontal="right" vertical="center" wrapText="1" indent="1"/>
    </xf>
    <xf numFmtId="0" fontId="23" fillId="7" borderId="32" xfId="0" applyFont="1" applyFill="1" applyBorder="1" applyAlignment="1">
      <alignment horizontal="center" vertical="center" wrapText="1"/>
    </xf>
    <xf numFmtId="4" fontId="3" fillId="0" borderId="29" xfId="13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6" fillId="0" borderId="33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 wrapText="1"/>
    </xf>
    <xf numFmtId="0" fontId="27" fillId="8" borderId="33" xfId="0" applyFont="1" applyFill="1" applyBorder="1" applyAlignment="1">
      <alignment horizontal="center" vertical="center"/>
    </xf>
    <xf numFmtId="0" fontId="27" fillId="9" borderId="33" xfId="0" applyFont="1" applyFill="1" applyBorder="1" applyAlignment="1">
      <alignment horizontal="center" vertical="center"/>
    </xf>
    <xf numFmtId="0" fontId="27" fillId="10" borderId="33" xfId="0" applyFont="1" applyFill="1" applyBorder="1" applyAlignment="1">
      <alignment horizontal="center" vertical="center"/>
    </xf>
    <xf numFmtId="0" fontId="27" fillId="11" borderId="33" xfId="0" applyFont="1" applyFill="1" applyBorder="1" applyAlignment="1">
      <alignment horizontal="center" vertical="center"/>
    </xf>
    <xf numFmtId="3" fontId="28" fillId="0" borderId="33" xfId="0" applyNumberFormat="1" applyFont="1" applyBorder="1" applyAlignment="1">
      <alignment horizontal="right" vertical="center" indent="1"/>
    </xf>
    <xf numFmtId="0" fontId="29" fillId="0" borderId="33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 wrapText="1"/>
    </xf>
    <xf numFmtId="3" fontId="3" fillId="0" borderId="29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12" applyFont="1" applyBorder="1" applyAlignment="1">
      <alignment horizontal="centerContinuous" vertical="center" wrapText="1"/>
    </xf>
    <xf numFmtId="0" fontId="26" fillId="0" borderId="0" xfId="0" applyFont="1"/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3" fontId="0" fillId="0" borderId="0" xfId="0" applyNumberFormat="1"/>
    <xf numFmtId="0" fontId="30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3" fillId="13" borderId="0" xfId="12" applyFont="1" applyFill="1"/>
    <xf numFmtId="0" fontId="26" fillId="14" borderId="0" xfId="0" applyFont="1" applyFill="1"/>
    <xf numFmtId="0" fontId="3" fillId="14" borderId="0" xfId="12" applyFont="1" applyFill="1"/>
    <xf numFmtId="4" fontId="28" fillId="14" borderId="33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36" fillId="3" borderId="5" xfId="12" applyNumberFormat="1" applyFont="1" applyFill="1" applyBorder="1" applyAlignment="1" applyProtection="1">
      <alignment horizontal="left" vertical="center" wrapText="1"/>
      <protection locked="0"/>
    </xf>
    <xf numFmtId="49" fontId="37" fillId="3" borderId="28" xfId="3" applyNumberFormat="1" applyFont="1" applyFill="1" applyBorder="1" applyAlignment="1" applyProtection="1">
      <protection locked="0"/>
    </xf>
    <xf numFmtId="49" fontId="37" fillId="3" borderId="2" xfId="3" applyNumberFormat="1" applyFont="1" applyFill="1" applyBorder="1" applyAlignment="1" applyProtection="1">
      <protection locked="0"/>
    </xf>
    <xf numFmtId="49" fontId="37" fillId="3" borderId="5" xfId="3" applyNumberFormat="1" applyFont="1" applyFill="1" applyBorder="1" applyAlignment="1" applyProtection="1">
      <protection locked="0"/>
    </xf>
    <xf numFmtId="0" fontId="2" fillId="15" borderId="0" xfId="8" applyFont="1" applyFill="1" applyBorder="1" applyAlignment="1" applyProtection="1">
      <alignment horizontal="right" vertical="top" wrapText="1"/>
      <protection locked="0"/>
    </xf>
    <xf numFmtId="0" fontId="3" fillId="15" borderId="0" xfId="0" applyFont="1" applyFill="1" applyAlignment="1" applyProtection="1">
      <alignment horizontal="center" vertical="center"/>
    </xf>
    <xf numFmtId="0" fontId="3" fillId="15" borderId="0" xfId="0" applyFont="1" applyFill="1" applyProtection="1"/>
    <xf numFmtId="0" fontId="5" fillId="15" borderId="0" xfId="0" applyFont="1" applyFill="1" applyAlignment="1" applyProtection="1">
      <alignment horizontal="right" vertical="center"/>
    </xf>
    <xf numFmtId="0" fontId="2" fillId="15" borderId="0" xfId="8" applyFont="1" applyFill="1" applyBorder="1" applyAlignment="1" applyProtection="1">
      <alignment horizontal="center" vertical="center"/>
    </xf>
    <xf numFmtId="0" fontId="2" fillId="15" borderId="0" xfId="8" applyFont="1" applyFill="1" applyBorder="1" applyAlignment="1" applyProtection="1">
      <alignment vertical="center"/>
    </xf>
    <xf numFmtId="0" fontId="3" fillId="15" borderId="0" xfId="8" applyFont="1" applyFill="1" applyAlignment="1" applyProtection="1">
      <alignment horizontal="center" vertical="center" wrapText="1"/>
    </xf>
    <xf numFmtId="0" fontId="2" fillId="15" borderId="0" xfId="8" applyFont="1" applyFill="1" applyBorder="1" applyAlignment="1" applyProtection="1">
      <alignment horizontal="center" vertical="center"/>
      <protection hidden="1"/>
    </xf>
    <xf numFmtId="0" fontId="2" fillId="15" borderId="0" xfId="8" applyFont="1" applyFill="1" applyBorder="1" applyAlignment="1" applyProtection="1">
      <alignment horizontal="right" vertical="center"/>
      <protection hidden="1"/>
    </xf>
    <xf numFmtId="0" fontId="2" fillId="15" borderId="0" xfId="8" applyFont="1" applyFill="1" applyBorder="1" applyAlignment="1" applyProtection="1">
      <alignment horizontal="left" vertical="center"/>
      <protection hidden="1"/>
    </xf>
    <xf numFmtId="0" fontId="2" fillId="15" borderId="0" xfId="8" applyFont="1" applyFill="1" applyBorder="1" applyAlignment="1" applyProtection="1">
      <alignment horizontal="left" vertical="center"/>
    </xf>
    <xf numFmtId="0" fontId="2" fillId="15" borderId="0" xfId="8" applyFont="1" applyFill="1" applyAlignment="1" applyProtection="1">
      <alignment horizontal="center" vertical="center"/>
    </xf>
    <xf numFmtId="0" fontId="3" fillId="15" borderId="0" xfId="8" applyFont="1" applyFill="1" applyAlignment="1" applyProtection="1">
      <alignment horizontal="center" vertical="center"/>
    </xf>
    <xf numFmtId="14" fontId="2" fillId="15" borderId="0" xfId="8" applyNumberFormat="1" applyFont="1" applyFill="1" applyBorder="1" applyAlignment="1" applyProtection="1">
      <alignment horizontal="left" vertical="center"/>
    </xf>
    <xf numFmtId="0" fontId="3" fillId="15" borderId="0" xfId="8" applyFont="1" applyFill="1" applyAlignment="1" applyProtection="1">
      <alignment vertical="center"/>
    </xf>
    <xf numFmtId="0" fontId="2" fillId="15" borderId="0" xfId="8" applyFont="1" applyFill="1" applyBorder="1" applyAlignment="1" applyProtection="1">
      <alignment horizontal="left" vertical="center" wrapText="1"/>
    </xf>
    <xf numFmtId="14" fontId="3" fillId="15" borderId="0" xfId="0" applyNumberFormat="1" applyFont="1" applyFill="1" applyAlignment="1" applyProtection="1">
      <alignment vertical="center" wrapText="1"/>
    </xf>
    <xf numFmtId="14" fontId="2" fillId="15" borderId="0" xfId="9" applyNumberFormat="1" applyFont="1" applyFill="1" applyAlignment="1" applyProtection="1">
      <alignment horizontal="center" vertical="center" wrapText="1"/>
    </xf>
    <xf numFmtId="0" fontId="2" fillId="15" borderId="0" xfId="9" applyFont="1" applyFill="1" applyAlignment="1" applyProtection="1">
      <alignment horizontal="center" vertical="center" wrapText="1"/>
    </xf>
    <xf numFmtId="14" fontId="3" fillId="15" borderId="0" xfId="8" applyNumberFormat="1" applyFont="1" applyFill="1" applyAlignment="1" applyProtection="1">
      <alignment horizontal="center" vertical="center" wrapText="1"/>
    </xf>
    <xf numFmtId="0" fontId="2" fillId="0" borderId="6" xfId="8" applyFont="1" applyBorder="1" applyAlignment="1" applyProtection="1">
      <alignment horizontal="center" vertical="center"/>
    </xf>
    <xf numFmtId="0" fontId="2" fillId="0" borderId="7" xfId="8" applyFont="1" applyBorder="1" applyAlignment="1" applyProtection="1">
      <alignment horizontal="center" vertical="top" wrapText="1"/>
    </xf>
    <xf numFmtId="14" fontId="2" fillId="0" borderId="7" xfId="8" applyNumberFormat="1" applyFont="1" applyBorder="1" applyAlignment="1" applyProtection="1">
      <alignment horizontal="center" vertical="top" wrapText="1"/>
    </xf>
    <xf numFmtId="14" fontId="2" fillId="0" borderId="8" xfId="8" applyNumberFormat="1" applyFont="1" applyBorder="1" applyAlignment="1" applyProtection="1">
      <alignment horizontal="center" vertical="top" wrapText="1"/>
    </xf>
    <xf numFmtId="49" fontId="2" fillId="0" borderId="6" xfId="8" applyNumberFormat="1" applyFont="1" applyBorder="1" applyAlignment="1" applyProtection="1">
      <alignment horizontal="center" vertical="center" wrapText="1"/>
    </xf>
    <xf numFmtId="0" fontId="2" fillId="0" borderId="18" xfId="8" applyFont="1" applyBorder="1" applyAlignment="1" applyProtection="1">
      <alignment horizontal="center" vertical="center" wrapText="1"/>
    </xf>
    <xf numFmtId="0" fontId="2" fillId="0" borderId="19" xfId="8" applyFont="1" applyBorder="1" applyAlignment="1" applyProtection="1">
      <alignment horizontal="center" vertical="top" wrapText="1"/>
    </xf>
    <xf numFmtId="0" fontId="2" fillId="0" borderId="20" xfId="8" applyFont="1" applyBorder="1" applyAlignment="1" applyProtection="1">
      <alignment horizontal="center" vertical="top" wrapText="1"/>
    </xf>
    <xf numFmtId="49" fontId="2" fillId="0" borderId="18" xfId="8" applyNumberFormat="1" applyFont="1" applyBorder="1" applyAlignment="1" applyProtection="1">
      <alignment horizontal="center" vertical="center" wrapText="1"/>
    </xf>
    <xf numFmtId="0" fontId="8" fillId="2" borderId="34" xfId="8" applyFont="1" applyFill="1" applyBorder="1" applyAlignment="1" applyProtection="1">
      <alignment horizontal="left" vertical="top" wrapText="1"/>
    </xf>
    <xf numFmtId="49" fontId="2" fillId="0" borderId="11" xfId="8" applyNumberFormat="1" applyFont="1" applyBorder="1" applyAlignment="1" applyProtection="1">
      <alignment horizontal="right" vertical="top" wrapText="1"/>
    </xf>
    <xf numFmtId="3" fontId="3" fillId="0" borderId="7" xfId="8" applyNumberFormat="1" applyFont="1" applyBorder="1" applyAlignment="1" applyProtection="1">
      <alignment vertical="top" wrapText="1"/>
    </xf>
    <xf numFmtId="3" fontId="3" fillId="0" borderId="8" xfId="8" applyNumberFormat="1" applyFont="1" applyBorder="1" applyAlignment="1" applyProtection="1">
      <alignment vertical="top" wrapText="1"/>
    </xf>
    <xf numFmtId="0" fontId="8" fillId="2" borderId="6" xfId="8" applyFont="1" applyFill="1" applyBorder="1" applyAlignment="1" applyProtection="1">
      <alignment horizontal="left" vertical="top" wrapText="1"/>
    </xf>
    <xf numFmtId="49" fontId="2" fillId="4" borderId="7" xfId="8" applyNumberFormat="1" applyFont="1" applyFill="1" applyBorder="1" applyAlignment="1" applyProtection="1">
      <alignment horizontal="right" vertical="top" wrapText="1"/>
    </xf>
    <xf numFmtId="3" fontId="3" fillId="4" borderId="7" xfId="5" applyNumberFormat="1" applyFont="1" applyFill="1" applyBorder="1" applyAlignment="1" applyProtection="1">
      <alignment vertical="top" wrapText="1"/>
    </xf>
    <xf numFmtId="3" fontId="3" fillId="4" borderId="8" xfId="5" applyNumberFormat="1" applyFont="1" applyFill="1" applyBorder="1" applyAlignment="1" applyProtection="1">
      <alignment vertical="top" wrapText="1"/>
    </xf>
    <xf numFmtId="0" fontId="9" fillId="2" borderId="9" xfId="8" applyFont="1" applyFill="1" applyBorder="1" applyAlignment="1" applyProtection="1">
      <alignment vertical="top" wrapText="1"/>
    </xf>
    <xf numFmtId="0" fontId="3" fillId="0" borderId="5" xfId="8" applyFont="1" applyBorder="1" applyAlignment="1" applyProtection="1">
      <alignment horizontal="right" vertical="top" wrapText="1"/>
    </xf>
    <xf numFmtId="3" fontId="3" fillId="0" borderId="5" xfId="8" applyNumberFormat="1" applyFont="1" applyBorder="1" applyAlignment="1" applyProtection="1">
      <alignment vertical="top" wrapText="1"/>
    </xf>
    <xf numFmtId="3" fontId="3" fillId="0" borderId="13" xfId="8" applyNumberFormat="1" applyFont="1" applyBorder="1" applyAlignment="1" applyProtection="1">
      <alignment vertical="top" wrapText="1"/>
    </xf>
    <xf numFmtId="0" fontId="3" fillId="4" borderId="5" xfId="5" applyFont="1" applyFill="1" applyBorder="1" applyAlignment="1" applyProtection="1">
      <alignment vertical="top" wrapText="1"/>
    </xf>
    <xf numFmtId="3" fontId="3" fillId="4" borderId="5" xfId="5" applyNumberFormat="1" applyFont="1" applyFill="1" applyBorder="1" applyAlignment="1" applyProtection="1">
      <alignment vertical="top" wrapText="1"/>
    </xf>
    <xf numFmtId="3" fontId="3" fillId="4" borderId="13" xfId="5" applyNumberFormat="1" applyFont="1" applyFill="1" applyBorder="1" applyAlignment="1" applyProtection="1">
      <alignment vertical="top" wrapText="1"/>
    </xf>
    <xf numFmtId="49" fontId="3" fillId="0" borderId="5" xfId="8" applyNumberFormat="1" applyFont="1" applyBorder="1" applyAlignment="1" applyProtection="1">
      <alignment horizontal="right" vertical="top" wrapText="1"/>
    </xf>
    <xf numFmtId="1" fontId="3" fillId="0" borderId="5" xfId="8" applyNumberFormat="1" applyFont="1" applyBorder="1" applyAlignment="1" applyProtection="1">
      <alignment horizontal="right" vertical="top" wrapText="1"/>
    </xf>
    <xf numFmtId="0" fontId="9" fillId="2" borderId="9" xfId="8" applyFont="1" applyFill="1" applyBorder="1" applyAlignment="1" applyProtection="1">
      <alignment vertical="top"/>
    </xf>
    <xf numFmtId="49" fontId="3" fillId="0" borderId="5" xfId="8" applyNumberFormat="1" applyFont="1" applyFill="1" applyBorder="1" applyAlignment="1" applyProtection="1">
      <alignment horizontal="right" vertical="top" wrapText="1"/>
    </xf>
    <xf numFmtId="1" fontId="10" fillId="0" borderId="5" xfId="8" applyNumberFormat="1" applyFont="1" applyBorder="1" applyAlignment="1" applyProtection="1">
      <alignment horizontal="right" vertical="center" wrapText="1"/>
    </xf>
    <xf numFmtId="1" fontId="10" fillId="0" borderId="5" xfId="8" applyNumberFormat="1" applyFont="1" applyBorder="1" applyAlignment="1" applyProtection="1">
      <alignment horizontal="right" vertical="top" wrapText="1"/>
    </xf>
    <xf numFmtId="49" fontId="10" fillId="0" borderId="5" xfId="8" applyNumberFormat="1" applyFont="1" applyBorder="1" applyAlignment="1" applyProtection="1">
      <alignment horizontal="right" vertical="top" wrapText="1"/>
    </xf>
    <xf numFmtId="49" fontId="10" fillId="0" borderId="5" xfId="8" applyNumberFormat="1" applyFont="1" applyFill="1" applyBorder="1" applyAlignment="1" applyProtection="1">
      <alignment horizontal="right" vertical="top" wrapText="1"/>
    </xf>
    <xf numFmtId="1" fontId="9" fillId="2" borderId="9" xfId="8" applyNumberFormat="1" applyFont="1" applyFill="1" applyBorder="1" applyAlignment="1" applyProtection="1">
      <alignment vertical="top" wrapText="1"/>
    </xf>
    <xf numFmtId="1" fontId="9" fillId="2" borderId="9" xfId="8" applyNumberFormat="1" applyFont="1" applyFill="1" applyBorder="1" applyAlignment="1" applyProtection="1">
      <alignment vertical="top"/>
    </xf>
    <xf numFmtId="1" fontId="2" fillId="0" borderId="5" xfId="8" applyNumberFormat="1" applyFont="1" applyBorder="1" applyAlignment="1" applyProtection="1">
      <alignment horizontal="right" vertical="top" wrapText="1"/>
    </xf>
    <xf numFmtId="1" fontId="9" fillId="2" borderId="9" xfId="0" applyNumberFormat="1" applyFont="1" applyFill="1" applyBorder="1" applyAlignment="1" applyProtection="1">
      <alignment vertical="top" wrapText="1"/>
    </xf>
    <xf numFmtId="1" fontId="3" fillId="0" borderId="5" xfId="5" applyNumberFormat="1" applyFont="1" applyBorder="1" applyAlignment="1" applyProtection="1">
      <alignment vertical="top" wrapText="1"/>
    </xf>
    <xf numFmtId="0" fontId="9" fillId="2" borderId="18" xfId="0" applyFont="1" applyFill="1" applyBorder="1" applyAlignment="1" applyProtection="1">
      <alignment vertical="top"/>
    </xf>
    <xf numFmtId="1" fontId="3" fillId="0" borderId="19" xfId="5" applyNumberFormat="1" applyFont="1" applyBorder="1" applyAlignment="1" applyProtection="1">
      <alignment vertical="top" wrapText="1"/>
    </xf>
    <xf numFmtId="1" fontId="8" fillId="2" borderId="11" xfId="8" applyNumberFormat="1" applyFont="1" applyFill="1" applyBorder="1" applyAlignment="1" applyProtection="1">
      <alignment vertical="top" wrapText="1"/>
    </xf>
    <xf numFmtId="1" fontId="2" fillId="0" borderId="11" xfId="8" applyNumberFormat="1" applyFont="1" applyBorder="1" applyAlignment="1" applyProtection="1">
      <alignment horizontal="right" vertical="top" wrapText="1"/>
    </xf>
    <xf numFmtId="0" fontId="9" fillId="2" borderId="12" xfId="8" applyFont="1" applyFill="1" applyBorder="1" applyAlignment="1" applyProtection="1">
      <alignment vertical="top"/>
    </xf>
    <xf numFmtId="1" fontId="2" fillId="0" borderId="12" xfId="8" applyNumberFormat="1" applyFont="1" applyBorder="1" applyAlignment="1" applyProtection="1">
      <alignment horizontal="right" vertical="top" wrapText="1"/>
    </xf>
    <xf numFmtId="1" fontId="8" fillId="2" borderId="6" xfId="8" applyNumberFormat="1" applyFont="1" applyFill="1" applyBorder="1" applyAlignment="1" applyProtection="1">
      <alignment vertical="top" wrapText="1"/>
    </xf>
    <xf numFmtId="1" fontId="3" fillId="0" borderId="7" xfId="5" applyNumberFormat="1" applyFont="1" applyBorder="1" applyAlignment="1" applyProtection="1">
      <alignment vertical="top" wrapText="1"/>
    </xf>
    <xf numFmtId="49" fontId="9" fillId="2" borderId="9" xfId="8" applyNumberFormat="1" applyFont="1" applyFill="1" applyBorder="1" applyAlignment="1" applyProtection="1">
      <alignment vertical="top"/>
    </xf>
    <xf numFmtId="49" fontId="2" fillId="0" borderId="5" xfId="8" applyNumberFormat="1" applyFont="1" applyBorder="1" applyAlignment="1" applyProtection="1">
      <alignment horizontal="right" vertical="top" wrapText="1"/>
    </xf>
    <xf numFmtId="0" fontId="9" fillId="2" borderId="14" xfId="8" applyNumberFormat="1" applyFont="1" applyFill="1" applyBorder="1" applyAlignment="1" applyProtection="1">
      <alignment vertical="top" wrapText="1"/>
    </xf>
    <xf numFmtId="49" fontId="2" fillId="0" borderId="12" xfId="8" applyNumberFormat="1" applyFont="1" applyFill="1" applyBorder="1" applyAlignment="1" applyProtection="1">
      <alignment horizontal="right" vertical="top" wrapText="1"/>
    </xf>
    <xf numFmtId="0" fontId="9" fillId="2" borderId="18" xfId="8" applyFont="1" applyFill="1" applyBorder="1" applyAlignment="1" applyProtection="1">
      <alignment vertical="top" wrapText="1"/>
    </xf>
    <xf numFmtId="1" fontId="2" fillId="0" borderId="19" xfId="8" applyNumberFormat="1" applyFont="1" applyBorder="1" applyAlignment="1" applyProtection="1">
      <alignment horizontal="right" vertical="top" wrapText="1"/>
    </xf>
    <xf numFmtId="0" fontId="8" fillId="2" borderId="6" xfId="8" applyFont="1" applyFill="1" applyBorder="1" applyAlignment="1" applyProtection="1">
      <alignment vertical="top" wrapText="1"/>
    </xf>
    <xf numFmtId="49" fontId="3" fillId="0" borderId="7" xfId="8" applyNumberFormat="1" applyFont="1" applyFill="1" applyBorder="1" applyAlignment="1" applyProtection="1">
      <alignment horizontal="right" vertical="top" wrapText="1"/>
    </xf>
    <xf numFmtId="0" fontId="8" fillId="2" borderId="9" xfId="8" applyFont="1" applyFill="1" applyBorder="1" applyAlignment="1" applyProtection="1">
      <alignment vertical="top" wrapText="1"/>
    </xf>
    <xf numFmtId="1" fontId="3" fillId="0" borderId="5" xfId="8" applyNumberFormat="1" applyFont="1" applyBorder="1" applyAlignment="1" applyProtection="1">
      <alignment horizontal="right" vertical="center" wrapText="1"/>
    </xf>
    <xf numFmtId="1" fontId="9" fillId="2" borderId="9" xfId="0" applyNumberFormat="1" applyFont="1" applyFill="1" applyBorder="1" applyAlignment="1" applyProtection="1">
      <alignment vertical="top"/>
    </xf>
    <xf numFmtId="0" fontId="3" fillId="0" borderId="5" xfId="8" applyFont="1" applyBorder="1" applyAlignment="1" applyProtection="1">
      <alignment horizontal="left" vertical="top" wrapText="1"/>
    </xf>
    <xf numFmtId="0" fontId="3" fillId="0" borderId="34" xfId="8" applyFont="1" applyBorder="1" applyAlignment="1" applyProtection="1">
      <alignment vertical="top" wrapText="1"/>
    </xf>
    <xf numFmtId="1" fontId="3" fillId="4" borderId="5" xfId="5" applyNumberFormat="1" applyFont="1" applyFill="1" applyBorder="1" applyAlignment="1" applyProtection="1">
      <alignment vertical="top"/>
    </xf>
    <xf numFmtId="1" fontId="3" fillId="0" borderId="5" xfId="5" applyNumberFormat="1" applyFont="1" applyBorder="1" applyAlignment="1" applyProtection="1">
      <alignment vertical="top"/>
    </xf>
    <xf numFmtId="0" fontId="9" fillId="2" borderId="9" xfId="0" applyFont="1" applyFill="1" applyBorder="1" applyAlignment="1" applyProtection="1">
      <alignment vertical="top"/>
    </xf>
    <xf numFmtId="49" fontId="2" fillId="0" borderId="19" xfId="8" applyNumberFormat="1" applyFont="1" applyBorder="1" applyAlignment="1" applyProtection="1">
      <alignment horizontal="right" vertical="top" wrapText="1"/>
    </xf>
    <xf numFmtId="1" fontId="9" fillId="2" borderId="14" xfId="0" applyNumberFormat="1" applyFont="1" applyFill="1" applyBorder="1" applyAlignment="1" applyProtection="1">
      <alignment vertical="top"/>
    </xf>
    <xf numFmtId="1" fontId="3" fillId="0" borderId="12" xfId="5" applyNumberFormat="1" applyFont="1" applyBorder="1" applyAlignment="1" applyProtection="1">
      <alignment vertical="top"/>
    </xf>
    <xf numFmtId="0" fontId="8" fillId="2" borderId="35" xfId="8" applyFont="1" applyFill="1" applyBorder="1" applyAlignment="1" applyProtection="1">
      <alignment vertical="top" wrapText="1"/>
    </xf>
    <xf numFmtId="49" fontId="2" fillId="0" borderId="36" xfId="8" applyNumberFormat="1" applyFont="1" applyBorder="1" applyAlignment="1" applyProtection="1">
      <alignment horizontal="right" vertical="center" wrapText="1"/>
    </xf>
    <xf numFmtId="49" fontId="8" fillId="2" borderId="37" xfId="8" applyNumberFormat="1" applyFont="1" applyFill="1" applyBorder="1" applyAlignment="1" applyProtection="1">
      <alignment vertical="center" wrapText="1"/>
    </xf>
    <xf numFmtId="1" fontId="2" fillId="0" borderId="17" xfId="8" applyNumberFormat="1" applyFont="1" applyBorder="1" applyAlignment="1" applyProtection="1">
      <alignment horizontal="right" vertical="center" wrapText="1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15" borderId="0" xfId="10" applyFont="1" applyFill="1" applyProtection="1"/>
    <xf numFmtId="0" fontId="3" fillId="15" borderId="0" xfId="0" applyFont="1" applyFill="1" applyAlignment="1" applyProtection="1"/>
    <xf numFmtId="0" fontId="2" fillId="15" borderId="0" xfId="10" applyFont="1" applyFill="1" applyBorder="1" applyAlignment="1" applyProtection="1">
      <alignment horizontal="center" vertical="center" wrapText="1"/>
    </xf>
    <xf numFmtId="14" fontId="3" fillId="15" borderId="0" xfId="10" applyNumberFormat="1" applyFont="1" applyFill="1" applyBorder="1" applyProtection="1"/>
    <xf numFmtId="0" fontId="3" fillId="15" borderId="0" xfId="10" applyFont="1" applyFill="1" applyBorder="1" applyAlignment="1" applyProtection="1">
      <alignment wrapText="1"/>
    </xf>
    <xf numFmtId="0" fontId="38" fillId="15" borderId="38" xfId="8" applyFont="1" applyFill="1" applyBorder="1" applyAlignment="1" applyProtection="1">
      <alignment horizontal="right" vertical="center" wrapText="1"/>
    </xf>
    <xf numFmtId="0" fontId="2" fillId="0" borderId="6" xfId="10" applyFont="1" applyBorder="1" applyAlignment="1" applyProtection="1">
      <alignment horizontal="center" vertical="center" wrapText="1"/>
    </xf>
    <xf numFmtId="0" fontId="2" fillId="0" borderId="7" xfId="10" applyFont="1" applyBorder="1" applyAlignment="1" applyProtection="1">
      <alignment horizontal="center" vertical="center" wrapText="1"/>
    </xf>
    <xf numFmtId="0" fontId="2" fillId="0" borderId="8" xfId="10" applyFont="1" applyBorder="1" applyAlignment="1" applyProtection="1">
      <alignment horizontal="center" vertical="center" wrapText="1"/>
    </xf>
    <xf numFmtId="0" fontId="3" fillId="0" borderId="0" xfId="10" applyFont="1" applyProtection="1"/>
    <xf numFmtId="0" fontId="2" fillId="0" borderId="14" xfId="10" applyFont="1" applyBorder="1" applyAlignment="1" applyProtection="1">
      <alignment horizontal="center" vertical="center" wrapText="1"/>
    </xf>
    <xf numFmtId="0" fontId="2" fillId="0" borderId="12" xfId="10" applyFont="1" applyBorder="1" applyAlignment="1" applyProtection="1">
      <alignment horizontal="center" vertical="center" wrapText="1"/>
    </xf>
    <xf numFmtId="0" fontId="2" fillId="0" borderId="15" xfId="10" applyFont="1" applyBorder="1" applyAlignment="1" applyProtection="1">
      <alignment horizontal="center" vertical="center" wrapText="1"/>
    </xf>
    <xf numFmtId="0" fontId="2" fillId="0" borderId="6" xfId="10" applyFont="1" applyBorder="1" applyAlignment="1" applyProtection="1">
      <alignment vertical="center" wrapText="1"/>
    </xf>
    <xf numFmtId="0" fontId="2" fillId="0" borderId="7" xfId="10" applyFont="1" applyBorder="1" applyAlignment="1" applyProtection="1">
      <alignment vertical="center" wrapText="1"/>
    </xf>
    <xf numFmtId="3" fontId="2" fillId="0" borderId="7" xfId="10" applyNumberFormat="1" applyFont="1" applyBorder="1" applyAlignment="1" applyProtection="1">
      <alignment vertical="center"/>
    </xf>
    <xf numFmtId="3" fontId="2" fillId="0" borderId="8" xfId="10" applyNumberFormat="1" applyFont="1" applyBorder="1" applyAlignment="1" applyProtection="1">
      <alignment vertical="center"/>
    </xf>
    <xf numFmtId="0" fontId="3" fillId="0" borderId="7" xfId="10" applyFont="1" applyBorder="1" applyAlignment="1" applyProtection="1">
      <alignment vertical="center" wrapText="1"/>
    </xf>
    <xf numFmtId="3" fontId="3" fillId="0" borderId="7" xfId="10" applyNumberFormat="1" applyFont="1" applyBorder="1" applyAlignment="1" applyProtection="1">
      <alignment vertical="center"/>
    </xf>
    <xf numFmtId="3" fontId="3" fillId="0" borderId="8" xfId="10" applyNumberFormat="1" applyFont="1" applyBorder="1" applyAlignment="1" applyProtection="1">
      <alignment vertical="center"/>
    </xf>
    <xf numFmtId="0" fontId="10" fillId="0" borderId="9" xfId="10" applyFont="1" applyBorder="1" applyAlignment="1" applyProtection="1">
      <alignment vertical="center" wrapText="1"/>
    </xf>
    <xf numFmtId="0" fontId="10" fillId="0" borderId="5" xfId="10" applyFont="1" applyBorder="1" applyAlignment="1" applyProtection="1">
      <alignment vertical="center" wrapText="1"/>
    </xf>
    <xf numFmtId="3" fontId="3" fillId="0" borderId="5" xfId="10" applyNumberFormat="1" applyFont="1" applyFill="1" applyBorder="1" applyAlignment="1" applyProtection="1">
      <alignment vertical="center"/>
    </xf>
    <xf numFmtId="3" fontId="3" fillId="0" borderId="13" xfId="10" applyNumberFormat="1" applyFont="1" applyFill="1" applyBorder="1" applyAlignment="1" applyProtection="1">
      <alignment vertical="center"/>
    </xf>
    <xf numFmtId="0" fontId="3" fillId="0" borderId="5" xfId="10" applyFont="1" applyBorder="1" applyAlignment="1" applyProtection="1">
      <alignment vertical="center" wrapText="1"/>
    </xf>
    <xf numFmtId="3" fontId="3" fillId="0" borderId="5" xfId="10" applyNumberFormat="1" applyFont="1" applyBorder="1" applyAlignment="1" applyProtection="1">
      <alignment vertical="center"/>
    </xf>
    <xf numFmtId="3" fontId="3" fillId="0" borderId="13" xfId="10" applyNumberFormat="1" applyFont="1" applyBorder="1" applyAlignment="1" applyProtection="1">
      <alignment vertical="center"/>
    </xf>
    <xf numFmtId="0" fontId="3" fillId="0" borderId="9" xfId="10" applyFont="1" applyBorder="1" applyAlignment="1" applyProtection="1">
      <alignment vertical="center" wrapText="1"/>
    </xf>
    <xf numFmtId="3" fontId="3" fillId="0" borderId="5" xfId="10" applyNumberFormat="1" applyFont="1" applyBorder="1" applyAlignment="1" applyProtection="1">
      <alignment horizontal="center" vertical="center"/>
    </xf>
    <xf numFmtId="49" fontId="3" fillId="0" borderId="5" xfId="10" applyNumberFormat="1" applyFont="1" applyBorder="1" applyAlignment="1" applyProtection="1">
      <alignment horizontal="center" vertical="center" wrapText="1"/>
    </xf>
    <xf numFmtId="0" fontId="3" fillId="0" borderId="9" xfId="10" applyFont="1" applyFill="1" applyBorder="1" applyAlignment="1" applyProtection="1">
      <alignment vertical="center" wrapText="1"/>
    </xf>
    <xf numFmtId="0" fontId="10" fillId="0" borderId="9" xfId="10" applyFont="1" applyBorder="1" applyAlignment="1" applyProtection="1">
      <alignment horizontal="right" vertical="center" wrapText="1"/>
    </xf>
    <xf numFmtId="49" fontId="10" fillId="0" borderId="5" xfId="10" applyNumberFormat="1" applyFont="1" applyBorder="1" applyAlignment="1" applyProtection="1">
      <alignment horizontal="center" vertical="center" wrapText="1"/>
    </xf>
    <xf numFmtId="0" fontId="3" fillId="0" borderId="5" xfId="10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horizontal="center" vertical="center" wrapText="1"/>
    </xf>
    <xf numFmtId="0" fontId="3" fillId="0" borderId="9" xfId="10" applyFont="1" applyBorder="1" applyAlignment="1" applyProtection="1">
      <alignment horizontal="left" vertical="center" wrapText="1"/>
    </xf>
    <xf numFmtId="3" fontId="10" fillId="0" borderId="5" xfId="10" applyNumberFormat="1" applyFont="1" applyBorder="1" applyAlignment="1" applyProtection="1">
      <alignment horizontal="center" vertical="center"/>
    </xf>
    <xf numFmtId="0" fontId="10" fillId="0" borderId="14" xfId="10" applyFont="1" applyBorder="1" applyAlignment="1" applyProtection="1">
      <alignment horizontal="right" vertical="center" wrapText="1"/>
    </xf>
    <xf numFmtId="0" fontId="10" fillId="0" borderId="12" xfId="10" applyFont="1" applyBorder="1" applyAlignment="1" applyProtection="1">
      <alignment horizontal="center" vertical="center" wrapText="1"/>
    </xf>
    <xf numFmtId="0" fontId="3" fillId="0" borderId="14" xfId="10" applyFont="1" applyBorder="1" applyAlignment="1" applyProtection="1">
      <alignment vertical="center" wrapText="1"/>
    </xf>
    <xf numFmtId="0" fontId="3" fillId="0" borderId="12" xfId="10" applyFont="1" applyBorder="1" applyAlignment="1" applyProtection="1">
      <alignment vertical="center" wrapText="1"/>
    </xf>
    <xf numFmtId="0" fontId="10" fillId="0" borderId="7" xfId="10" applyFont="1" applyBorder="1" applyAlignment="1" applyProtection="1">
      <alignment horizontal="center" vertical="center" wrapText="1"/>
    </xf>
    <xf numFmtId="0" fontId="2" fillId="0" borderId="9" xfId="10" applyFont="1" applyBorder="1" applyAlignment="1" applyProtection="1">
      <alignment vertical="center" wrapText="1"/>
    </xf>
    <xf numFmtId="0" fontId="2" fillId="0" borderId="5" xfId="10" applyFont="1" applyBorder="1" applyAlignment="1" applyProtection="1">
      <alignment horizontal="center" vertical="center" wrapText="1"/>
    </xf>
    <xf numFmtId="0" fontId="10" fillId="0" borderId="9" xfId="10" applyFont="1" applyBorder="1" applyAlignment="1" applyProtection="1">
      <alignment horizontal="left" vertical="center" wrapText="1"/>
    </xf>
    <xf numFmtId="0" fontId="2" fillId="0" borderId="14" xfId="10" applyFont="1" applyBorder="1" applyAlignment="1" applyProtection="1">
      <alignment horizontal="left" vertical="center" wrapText="1"/>
    </xf>
    <xf numFmtId="0" fontId="2" fillId="0" borderId="14" xfId="10" applyFont="1" applyBorder="1" applyAlignment="1" applyProtection="1">
      <alignment vertical="center" wrapText="1"/>
    </xf>
    <xf numFmtId="0" fontId="2" fillId="0" borderId="6" xfId="10" applyFont="1" applyBorder="1" applyAlignment="1" applyProtection="1">
      <alignment horizontal="left" vertical="center" wrapText="1"/>
    </xf>
    <xf numFmtId="0" fontId="11" fillId="0" borderId="9" xfId="10" applyFont="1" applyBorder="1" applyAlignment="1" applyProtection="1">
      <alignment vertical="center" wrapText="1"/>
    </xf>
    <xf numFmtId="49" fontId="2" fillId="0" borderId="5" xfId="10" applyNumberFormat="1" applyFont="1" applyBorder="1" applyAlignment="1" applyProtection="1">
      <alignment horizontal="center" vertical="center" wrapText="1"/>
    </xf>
    <xf numFmtId="0" fontId="8" fillId="0" borderId="9" xfId="10" applyFont="1" applyBorder="1" applyAlignment="1" applyProtection="1">
      <alignment vertical="center" wrapText="1"/>
    </xf>
    <xf numFmtId="49" fontId="2" fillId="0" borderId="12" xfId="10" applyNumberFormat="1" applyFont="1" applyBorder="1" applyAlignment="1" applyProtection="1">
      <alignment horizontal="center" vertical="center" wrapText="1"/>
    </xf>
    <xf numFmtId="0" fontId="2" fillId="0" borderId="16" xfId="10" applyFont="1" applyBorder="1" applyAlignment="1" applyProtection="1">
      <alignment horizontal="left" vertical="center" wrapText="1"/>
    </xf>
    <xf numFmtId="0" fontId="2" fillId="0" borderId="17" xfId="10" applyFont="1" applyBorder="1" applyAlignment="1" applyProtection="1">
      <alignment horizontal="center" vertical="center" wrapText="1"/>
    </xf>
    <xf numFmtId="49" fontId="2" fillId="0" borderId="17" xfId="10" applyNumberFormat="1" applyFont="1" applyBorder="1" applyAlignment="1" applyProtection="1">
      <alignment horizontal="center" vertical="center" wrapText="1"/>
    </xf>
    <xf numFmtId="0" fontId="2" fillId="15" borderId="0" xfId="10" applyFont="1" applyFill="1" applyBorder="1" applyAlignment="1" applyProtection="1">
      <alignment wrapText="1"/>
    </xf>
    <xf numFmtId="1" fontId="3" fillId="15" borderId="0" xfId="10" applyNumberFormat="1" applyFont="1" applyFill="1" applyBorder="1" applyProtection="1"/>
    <xf numFmtId="0" fontId="2" fillId="15" borderId="0" xfId="10" applyFont="1" applyFill="1" applyBorder="1" applyAlignment="1" applyProtection="1">
      <alignment horizontal="right" vertical="center" wrapText="1"/>
    </xf>
    <xf numFmtId="0" fontId="3" fillId="0" borderId="0" xfId="10" applyFont="1" applyBorder="1" applyAlignment="1" applyProtection="1">
      <alignment wrapText="1"/>
    </xf>
    <xf numFmtId="1" fontId="3" fillId="15" borderId="0" xfId="10" applyNumberFormat="1" applyFont="1" applyFill="1" applyProtection="1"/>
    <xf numFmtId="0" fontId="3" fillId="15" borderId="0" xfId="10" applyFont="1" applyFill="1" applyBorder="1" applyProtection="1"/>
    <xf numFmtId="0" fontId="3" fillId="0" borderId="0" xfId="10" applyFont="1" applyBorder="1" applyProtection="1"/>
    <xf numFmtId="0" fontId="3" fillId="0" borderId="0" xfId="10" applyFont="1" applyAlignment="1" applyProtection="1">
      <alignment wrapText="1"/>
    </xf>
    <xf numFmtId="0" fontId="3" fillId="15" borderId="0" xfId="0" applyFont="1" applyFill="1" applyAlignment="1" applyProtection="1">
      <alignment horizontal="centerContinuous" vertical="center"/>
    </xf>
    <xf numFmtId="0" fontId="3" fillId="15" borderId="0" xfId="9" applyFont="1" applyFill="1" applyAlignment="1" applyProtection="1">
      <alignment wrapText="1"/>
    </xf>
    <xf numFmtId="0" fontId="2" fillId="15" borderId="0" xfId="8" applyFont="1" applyFill="1" applyBorder="1" applyAlignment="1" applyProtection="1">
      <alignment horizontal="centerContinuous" vertical="center"/>
    </xf>
    <xf numFmtId="0" fontId="2" fillId="15" borderId="0" xfId="8" applyFont="1" applyFill="1" applyBorder="1" applyAlignment="1" applyProtection="1">
      <alignment horizontal="centerContinuous" vertical="center"/>
      <protection hidden="1"/>
    </xf>
    <xf numFmtId="0" fontId="2" fillId="15" borderId="0" xfId="8" applyFont="1" applyFill="1" applyAlignment="1" applyProtection="1">
      <alignment horizontal="centerContinuous" vertical="center"/>
    </xf>
    <xf numFmtId="0" fontId="2" fillId="0" borderId="6" xfId="9" applyFont="1" applyBorder="1" applyAlignment="1" applyProtection="1">
      <alignment horizontal="center" vertical="center" wrapText="1"/>
    </xf>
    <xf numFmtId="0" fontId="2" fillId="0" borderId="7" xfId="9" applyFont="1" applyBorder="1" applyAlignment="1" applyProtection="1">
      <alignment horizontal="center" vertical="center" wrapText="1"/>
    </xf>
    <xf numFmtId="14" fontId="2" fillId="0" borderId="7" xfId="9" applyNumberFormat="1" applyFont="1" applyFill="1" applyBorder="1" applyAlignment="1" applyProtection="1">
      <alignment horizontal="center" vertical="center" wrapText="1"/>
    </xf>
    <xf numFmtId="14" fontId="2" fillId="0" borderId="8" xfId="9" applyNumberFormat="1" applyFont="1" applyFill="1" applyBorder="1" applyAlignment="1" applyProtection="1">
      <alignment horizontal="center" vertical="center" wrapText="1"/>
    </xf>
    <xf numFmtId="0" fontId="3" fillId="0" borderId="0" xfId="9" applyFont="1" applyBorder="1" applyAlignment="1" applyProtection="1">
      <alignment horizontal="center" wrapText="1"/>
    </xf>
    <xf numFmtId="0" fontId="3" fillId="0" borderId="0" xfId="9" applyFont="1" applyAlignment="1" applyProtection="1">
      <alignment wrapText="1"/>
    </xf>
    <xf numFmtId="0" fontId="2" fillId="0" borderId="14" xfId="9" applyFont="1" applyBorder="1" applyAlignment="1" applyProtection="1">
      <alignment horizontal="center" vertical="center" wrapText="1"/>
    </xf>
    <xf numFmtId="0" fontId="2" fillId="0" borderId="12" xfId="9" applyFont="1" applyBorder="1" applyAlignment="1" applyProtection="1">
      <alignment horizontal="center" vertical="center" wrapText="1"/>
    </xf>
    <xf numFmtId="49" fontId="2" fillId="0" borderId="12" xfId="9" applyNumberFormat="1" applyFont="1" applyFill="1" applyBorder="1" applyAlignment="1" applyProtection="1">
      <alignment horizontal="center" vertical="center" wrapText="1"/>
    </xf>
    <xf numFmtId="49" fontId="2" fillId="0" borderId="15" xfId="9" applyNumberFormat="1" applyFont="1" applyFill="1" applyBorder="1" applyAlignment="1" applyProtection="1">
      <alignment horizontal="center" vertical="center" wrapText="1"/>
    </xf>
    <xf numFmtId="0" fontId="10" fillId="0" borderId="6" xfId="9" applyFont="1" applyBorder="1" applyAlignment="1" applyProtection="1">
      <alignment wrapText="1"/>
    </xf>
    <xf numFmtId="49" fontId="10" fillId="0" borderId="7" xfId="9" applyNumberFormat="1" applyFont="1" applyBorder="1" applyAlignment="1" applyProtection="1">
      <alignment wrapText="1"/>
    </xf>
    <xf numFmtId="3" fontId="3" fillId="0" borderId="7" xfId="9" applyNumberFormat="1" applyFont="1" applyFill="1" applyBorder="1" applyAlignment="1" applyProtection="1">
      <alignment wrapText="1"/>
    </xf>
    <xf numFmtId="3" fontId="3" fillId="0" borderId="8" xfId="9" applyNumberFormat="1" applyFont="1" applyFill="1" applyBorder="1" applyAlignment="1" applyProtection="1">
      <alignment wrapText="1"/>
    </xf>
    <xf numFmtId="0" fontId="3" fillId="0" borderId="0" xfId="9" applyFont="1" applyBorder="1" applyAlignment="1" applyProtection="1">
      <alignment wrapText="1"/>
    </xf>
    <xf numFmtId="0" fontId="3" fillId="0" borderId="9" xfId="9" applyFont="1" applyBorder="1" applyAlignment="1" applyProtection="1">
      <alignment wrapText="1"/>
    </xf>
    <xf numFmtId="49" fontId="3" fillId="0" borderId="5" xfId="9" applyNumberFormat="1" applyFont="1" applyBorder="1" applyAlignment="1" applyProtection="1">
      <alignment horizontal="center" wrapText="1"/>
    </xf>
    <xf numFmtId="1" fontId="3" fillId="0" borderId="0" xfId="9" applyNumberFormat="1" applyFont="1" applyBorder="1" applyAlignment="1" applyProtection="1">
      <alignment wrapText="1"/>
    </xf>
    <xf numFmtId="1" fontId="3" fillId="15" borderId="0" xfId="9" applyNumberFormat="1" applyFont="1" applyFill="1" applyAlignment="1" applyProtection="1">
      <alignment wrapText="1"/>
    </xf>
    <xf numFmtId="0" fontId="3" fillId="0" borderId="9" xfId="9" applyFont="1" applyFill="1" applyBorder="1" applyAlignment="1" applyProtection="1">
      <alignment wrapText="1"/>
    </xf>
    <xf numFmtId="49" fontId="3" fillId="0" borderId="5" xfId="9" applyNumberFormat="1" applyFont="1" applyFill="1" applyBorder="1" applyAlignment="1" applyProtection="1">
      <alignment horizontal="center" wrapText="1"/>
    </xf>
    <xf numFmtId="0" fontId="2" fillId="0" borderId="18" xfId="9" applyFont="1" applyBorder="1" applyAlignment="1" applyProtection="1">
      <alignment horizontal="right" wrapText="1"/>
    </xf>
    <xf numFmtId="49" fontId="2" fillId="0" borderId="19" xfId="9" applyNumberFormat="1" applyFont="1" applyBorder="1" applyAlignment="1" applyProtection="1">
      <alignment horizontal="center" wrapText="1"/>
    </xf>
    <xf numFmtId="49" fontId="10" fillId="0" borderId="7" xfId="9" applyNumberFormat="1" applyFont="1" applyBorder="1" applyAlignment="1" applyProtection="1">
      <alignment horizontal="center" wrapText="1"/>
    </xf>
    <xf numFmtId="0" fontId="10" fillId="0" borderId="21" xfId="9" applyFont="1" applyBorder="1" applyAlignment="1" applyProtection="1">
      <alignment wrapText="1"/>
    </xf>
    <xf numFmtId="49" fontId="10" fillId="0" borderId="11" xfId="9" applyNumberFormat="1" applyFont="1" applyBorder="1" applyAlignment="1" applyProtection="1">
      <alignment horizontal="center" wrapText="1"/>
    </xf>
    <xf numFmtId="0" fontId="2" fillId="0" borderId="14" xfId="9" applyFont="1" applyBorder="1" applyAlignment="1" applyProtection="1">
      <alignment horizontal="right" wrapText="1"/>
    </xf>
    <xf numFmtId="49" fontId="2" fillId="0" borderId="12" xfId="9" applyNumberFormat="1" applyFont="1" applyBorder="1" applyAlignment="1" applyProtection="1">
      <alignment horizontal="center" wrapText="1"/>
    </xf>
    <xf numFmtId="0" fontId="2" fillId="0" borderId="16" xfId="9" applyFont="1" applyBorder="1" applyAlignment="1" applyProtection="1">
      <alignment wrapText="1"/>
    </xf>
    <xf numFmtId="49" fontId="2" fillId="0" borderId="17" xfId="9" applyNumberFormat="1" applyFont="1" applyBorder="1" applyAlignment="1" applyProtection="1">
      <alignment horizontal="center" wrapText="1"/>
    </xf>
    <xf numFmtId="0" fontId="10" fillId="0" borderId="23" xfId="9" applyFont="1" applyBorder="1" applyAlignment="1" applyProtection="1">
      <alignment wrapText="1"/>
    </xf>
    <xf numFmtId="49" fontId="10" fillId="0" borderId="24" xfId="9" applyNumberFormat="1" applyFont="1" applyBorder="1" applyAlignment="1" applyProtection="1">
      <alignment horizontal="center" wrapText="1"/>
    </xf>
    <xf numFmtId="0" fontId="10" fillId="0" borderId="16" xfId="9" applyFont="1" applyBorder="1" applyAlignment="1" applyProtection="1">
      <alignment wrapText="1"/>
    </xf>
    <xf numFmtId="49" fontId="10" fillId="0" borderId="17" xfId="9" applyNumberFormat="1" applyFont="1" applyBorder="1" applyAlignment="1" applyProtection="1">
      <alignment horizontal="center" wrapText="1"/>
    </xf>
    <xf numFmtId="0" fontId="3" fillId="0" borderId="21" xfId="9" applyFont="1" applyBorder="1" applyAlignment="1" applyProtection="1">
      <alignment wrapText="1"/>
    </xf>
    <xf numFmtId="49" fontId="5" fillId="0" borderId="11" xfId="9" applyNumberFormat="1" applyFont="1" applyBorder="1" applyAlignment="1" applyProtection="1">
      <alignment horizontal="center" wrapText="1"/>
    </xf>
    <xf numFmtId="0" fontId="3" fillId="0" borderId="18" xfId="9" applyFont="1" applyBorder="1" applyAlignment="1" applyProtection="1">
      <alignment wrapText="1"/>
    </xf>
    <xf numFmtId="49" fontId="5" fillId="0" borderId="19" xfId="9" applyNumberFormat="1" applyFont="1" applyBorder="1" applyAlignment="1" applyProtection="1">
      <alignment horizontal="center" wrapText="1"/>
    </xf>
    <xf numFmtId="49" fontId="3" fillId="0" borderId="0" xfId="9" applyNumberFormat="1" applyFont="1" applyBorder="1" applyAlignment="1" applyProtection="1">
      <alignment wrapText="1"/>
    </xf>
    <xf numFmtId="1" fontId="3" fillId="0" borderId="0" xfId="9" applyNumberFormat="1" applyFont="1" applyFill="1" applyBorder="1" applyAlignment="1" applyProtection="1">
      <alignment wrapText="1"/>
    </xf>
    <xf numFmtId="0" fontId="20" fillId="0" borderId="0" xfId="9" applyFont="1" applyAlignment="1" applyProtection="1">
      <alignment wrapText="1"/>
    </xf>
    <xf numFmtId="0" fontId="3" fillId="0" borderId="0" xfId="9" applyFont="1" applyFill="1" applyAlignment="1" applyProtection="1">
      <alignment wrapText="1"/>
    </xf>
    <xf numFmtId="0" fontId="19" fillId="0" borderId="0" xfId="9" applyFont="1" applyAlignment="1" applyProtection="1">
      <alignment horizontal="left" wrapText="1"/>
    </xf>
    <xf numFmtId="0" fontId="3" fillId="15" borderId="0" xfId="11" applyFont="1" applyFill="1" applyProtection="1"/>
    <xf numFmtId="0" fontId="38" fillId="15" borderId="0" xfId="8" applyFont="1" applyFill="1" applyBorder="1" applyAlignment="1" applyProtection="1">
      <alignment horizontal="right" vertical="center" wrapText="1"/>
    </xf>
    <xf numFmtId="0" fontId="39" fillId="0" borderId="1" xfId="11" applyFont="1" applyBorder="1" applyAlignment="1">
      <alignment horizontal="centerContinuous" vertical="center" wrapText="1"/>
    </xf>
    <xf numFmtId="49" fontId="39" fillId="0" borderId="1" xfId="11" applyNumberFormat="1" applyFont="1" applyBorder="1" applyAlignment="1">
      <alignment horizontal="centerContinuous" vertical="center" wrapText="1"/>
    </xf>
    <xf numFmtId="0" fontId="39" fillId="0" borderId="5" xfId="11" applyFont="1" applyBorder="1" applyAlignment="1">
      <alignment horizontal="centerContinuous" vertical="center" wrapText="1"/>
    </xf>
    <xf numFmtId="0" fontId="39" fillId="0" borderId="28" xfId="11" applyFont="1" applyBorder="1" applyAlignment="1">
      <alignment horizontal="centerContinuous" vertical="center" wrapText="1"/>
    </xf>
    <xf numFmtId="0" fontId="39" fillId="0" borderId="12" xfId="11" applyFont="1" applyBorder="1" applyAlignment="1">
      <alignment horizontal="left" vertical="center" wrapText="1"/>
    </xf>
    <xf numFmtId="0" fontId="39" fillId="0" borderId="12" xfId="11" applyFont="1" applyBorder="1" applyAlignment="1">
      <alignment horizontal="centerContinuous" vertical="center" wrapText="1"/>
    </xf>
    <xf numFmtId="0" fontId="39" fillId="4" borderId="12" xfId="11" applyFont="1" applyFill="1" applyBorder="1" applyAlignment="1">
      <alignment horizontal="centerContinuous" vertical="center" wrapText="1"/>
    </xf>
    <xf numFmtId="0" fontId="2" fillId="15" borderId="0" xfId="11" applyFont="1" applyFill="1" applyAlignment="1" applyProtection="1">
      <alignment horizontal="center" vertical="center" wrapText="1"/>
    </xf>
    <xf numFmtId="0" fontId="2" fillId="0" borderId="0" xfId="11" applyFont="1" applyAlignment="1" applyProtection="1">
      <alignment horizontal="center" vertical="center" wrapText="1"/>
    </xf>
    <xf numFmtId="0" fontId="39" fillId="0" borderId="26" xfId="11" applyFont="1" applyBorder="1" applyAlignment="1">
      <alignment horizontal="center" vertical="center" wrapText="1"/>
    </xf>
    <xf numFmtId="49" fontId="39" fillId="0" borderId="26" xfId="11" applyNumberFormat="1" applyFont="1" applyBorder="1" applyAlignment="1">
      <alignment horizontal="centerContinuous" vertical="center" wrapText="1"/>
    </xf>
    <xf numFmtId="0" fontId="39" fillId="0" borderId="24" xfId="11" applyFont="1" applyBorder="1" applyAlignment="1">
      <alignment horizontal="centerContinuous" vertical="center" wrapText="1"/>
    </xf>
    <xf numFmtId="0" fontId="39" fillId="0" borderId="27" xfId="11" applyFont="1" applyBorder="1" applyAlignment="1">
      <alignment horizontal="centerContinuous" vertical="center" wrapText="1"/>
    </xf>
    <xf numFmtId="0" fontId="39" fillId="0" borderId="11" xfId="11" applyFont="1" applyBorder="1" applyAlignment="1">
      <alignment horizontal="centerContinuous" vertical="center" wrapText="1"/>
    </xf>
    <xf numFmtId="0" fontId="39" fillId="0" borderId="1" xfId="11" applyFont="1" applyBorder="1" applyAlignment="1">
      <alignment horizontal="left" vertical="center" wrapText="1"/>
    </xf>
    <xf numFmtId="0" fontId="39" fillId="4" borderId="24" xfId="11" applyFont="1" applyFill="1" applyBorder="1" applyAlignment="1">
      <alignment horizontal="center" vertical="center" wrapText="1"/>
    </xf>
    <xf numFmtId="0" fontId="39" fillId="0" borderId="3" xfId="11" applyFont="1" applyBorder="1" applyAlignment="1">
      <alignment horizontal="centerContinuous" vertical="center" wrapText="1"/>
    </xf>
    <xf numFmtId="0" fontId="7" fillId="0" borderId="3" xfId="0" applyFont="1" applyBorder="1" applyAlignment="1">
      <alignment horizontal="centerContinuous" vertical="center" wrapText="1"/>
    </xf>
    <xf numFmtId="0" fontId="39" fillId="0" borderId="4" xfId="11" applyFont="1" applyBorder="1" applyAlignment="1">
      <alignment horizontal="centerContinuous" vertical="center" wrapText="1"/>
    </xf>
    <xf numFmtId="0" fontId="39" fillId="0" borderId="5" xfId="1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39" fillId="4" borderId="11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 applyProtection="1">
      <alignment horizontal="center" vertical="center" wrapText="1"/>
    </xf>
    <xf numFmtId="49" fontId="2" fillId="0" borderId="19" xfId="11" applyNumberFormat="1" applyFont="1" applyBorder="1" applyAlignment="1" applyProtection="1">
      <alignment horizontal="center" vertical="center" wrapText="1"/>
    </xf>
    <xf numFmtId="0" fontId="2" fillId="0" borderId="19" xfId="11" applyFont="1" applyBorder="1" applyAlignment="1" applyProtection="1">
      <alignment horizontal="center" vertical="center" wrapText="1"/>
    </xf>
    <xf numFmtId="0" fontId="2" fillId="0" borderId="20" xfId="11" applyFont="1" applyFill="1" applyBorder="1" applyAlignment="1" applyProtection="1">
      <alignment horizontal="center" vertical="center" wrapText="1"/>
    </xf>
    <xf numFmtId="49" fontId="2" fillId="0" borderId="7" xfId="11" applyNumberFormat="1" applyFont="1" applyBorder="1" applyAlignment="1" applyProtection="1">
      <alignment horizontal="center" vertical="center" wrapText="1"/>
    </xf>
    <xf numFmtId="49" fontId="3" fillId="0" borderId="7" xfId="11" applyNumberFormat="1" applyFont="1" applyBorder="1" applyAlignment="1" applyProtection="1">
      <alignment horizontal="center" vertical="center" wrapText="1"/>
    </xf>
    <xf numFmtId="49" fontId="3" fillId="4" borderId="7" xfId="11" applyNumberFormat="1" applyFont="1" applyFill="1" applyBorder="1" applyAlignment="1" applyProtection="1">
      <alignment horizontal="center" vertical="center" wrapText="1"/>
    </xf>
    <xf numFmtId="49" fontId="3" fillId="0" borderId="8" xfId="11" applyNumberFormat="1" applyFont="1" applyFill="1" applyBorder="1" applyAlignment="1" applyProtection="1">
      <alignment horizontal="center" vertical="center" wrapText="1"/>
    </xf>
    <xf numFmtId="0" fontId="39" fillId="0" borderId="5" xfId="11" applyFont="1" applyBorder="1" applyAlignment="1">
      <alignment vertical="center" wrapText="1"/>
    </xf>
    <xf numFmtId="49" fontId="2" fillId="0" borderId="5" xfId="11" applyNumberFormat="1" applyFont="1" applyBorder="1" applyAlignment="1" applyProtection="1">
      <alignment horizontal="center" vertical="center" wrapText="1"/>
    </xf>
    <xf numFmtId="3" fontId="2" fillId="0" borderId="13" xfId="11" applyNumberFormat="1" applyFont="1" applyFill="1" applyBorder="1" applyAlignment="1" applyProtection="1">
      <alignment vertical="center"/>
    </xf>
    <xf numFmtId="0" fontId="3" fillId="0" borderId="0" xfId="11" applyFont="1" applyProtection="1"/>
    <xf numFmtId="49" fontId="3" fillId="0" borderId="5" xfId="11" applyNumberFormat="1" applyFont="1" applyBorder="1" applyAlignment="1" applyProtection="1">
      <alignment horizontal="center" vertical="center" wrapText="1"/>
    </xf>
    <xf numFmtId="3" fontId="3" fillId="0" borderId="13" xfId="11" applyNumberFormat="1" applyFont="1" applyBorder="1" applyAlignment="1" applyProtection="1">
      <alignment vertical="center"/>
    </xf>
    <xf numFmtId="0" fontId="40" fillId="0" borderId="5" xfId="11" applyFont="1" applyBorder="1" applyAlignment="1">
      <alignment vertical="center" wrapText="1"/>
    </xf>
    <xf numFmtId="3" fontId="2" fillId="0" borderId="13" xfId="11" applyNumberFormat="1" applyFont="1" applyBorder="1" applyAlignment="1" applyProtection="1">
      <alignment vertical="center"/>
    </xf>
    <xf numFmtId="0" fontId="40" fillId="0" borderId="5" xfId="11" applyFont="1" applyBorder="1" applyAlignment="1">
      <alignment wrapText="1"/>
    </xf>
    <xf numFmtId="49" fontId="3" fillId="0" borderId="5" xfId="11" applyNumberFormat="1" applyFont="1" applyBorder="1" applyAlignment="1" applyProtection="1">
      <alignment horizontal="center" wrapText="1"/>
    </xf>
    <xf numFmtId="49" fontId="3" fillId="0" borderId="12" xfId="11" applyNumberFormat="1" applyFont="1" applyBorder="1" applyAlignment="1" applyProtection="1">
      <alignment horizontal="center" vertical="center" wrapText="1"/>
    </xf>
    <xf numFmtId="49" fontId="2" fillId="0" borderId="17" xfId="11" applyNumberFormat="1" applyFont="1" applyBorder="1" applyAlignment="1" applyProtection="1">
      <alignment horizontal="center" vertical="center" wrapText="1"/>
    </xf>
    <xf numFmtId="3" fontId="2" fillId="0" borderId="25" xfId="11" applyNumberFormat="1" applyFont="1" applyBorder="1" applyAlignment="1" applyProtection="1">
      <alignment vertical="center"/>
    </xf>
    <xf numFmtId="0" fontId="2" fillId="15" borderId="0" xfId="11" applyFont="1" applyFill="1" applyBorder="1" applyAlignment="1" applyProtection="1">
      <alignment vertical="center" wrapText="1"/>
    </xf>
    <xf numFmtId="49" fontId="2" fillId="15" borderId="0" xfId="11" applyNumberFormat="1" applyFont="1" applyFill="1" applyBorder="1" applyAlignment="1" applyProtection="1">
      <alignment horizontal="center" vertical="center" wrapText="1"/>
    </xf>
    <xf numFmtId="3" fontId="3" fillId="15" borderId="0" xfId="11" applyNumberFormat="1" applyFont="1" applyFill="1" applyBorder="1" applyAlignment="1" applyProtection="1">
      <alignment vertical="center"/>
    </xf>
    <xf numFmtId="0" fontId="3" fillId="15" borderId="0" xfId="11" applyFont="1" applyFill="1" applyBorder="1" applyProtection="1"/>
    <xf numFmtId="0" fontId="2" fillId="0" borderId="0" xfId="11" applyFont="1" applyBorder="1" applyAlignment="1" applyProtection="1">
      <alignment horizontal="left" vertical="center"/>
    </xf>
    <xf numFmtId="0" fontId="2" fillId="0" borderId="0" xfId="11" applyFont="1" applyBorder="1" applyAlignment="1" applyProtection="1">
      <alignment horizontal="left" vertical="center" wrapText="1"/>
    </xf>
    <xf numFmtId="3" fontId="3" fillId="0" borderId="0" xfId="11" applyNumberFormat="1" applyFont="1" applyBorder="1" applyAlignment="1" applyProtection="1">
      <alignment vertical="center"/>
    </xf>
    <xf numFmtId="0" fontId="3" fillId="0" borderId="0" xfId="11" applyFont="1" applyBorder="1" applyProtection="1"/>
    <xf numFmtId="0" fontId="3" fillId="15" borderId="0" xfId="11" applyFont="1" applyFill="1" applyAlignment="1" applyProtection="1">
      <alignment wrapText="1"/>
    </xf>
    <xf numFmtId="49" fontId="3" fillId="15" borderId="0" xfId="11" applyNumberFormat="1" applyFont="1" applyFill="1" applyAlignment="1" applyProtection="1">
      <alignment horizontal="center" wrapText="1"/>
    </xf>
    <xf numFmtId="0" fontId="3" fillId="0" borderId="0" xfId="11" applyFont="1" applyAlignment="1" applyProtection="1">
      <alignment wrapText="1"/>
    </xf>
    <xf numFmtId="49" fontId="3" fillId="0" borderId="0" xfId="11" applyNumberFormat="1" applyFont="1" applyAlignment="1" applyProtection="1">
      <alignment horizontal="center" wrapText="1"/>
    </xf>
    <xf numFmtId="0" fontId="13" fillId="15" borderId="0" xfId="8" applyFont="1" applyFill="1" applyBorder="1" applyAlignment="1" applyProtection="1">
      <alignment horizontal="centerContinuous" vertical="center"/>
      <protection hidden="1"/>
    </xf>
    <xf numFmtId="0" fontId="2" fillId="15" borderId="0" xfId="8" applyFont="1" applyFill="1" applyAlignment="1" applyProtection="1">
      <alignment horizontal="centerContinuous" vertical="center"/>
      <protection hidden="1"/>
    </xf>
    <xf numFmtId="0" fontId="3" fillId="15" borderId="0" xfId="7" applyFont="1" applyFill="1" applyAlignment="1" applyProtection="1">
      <alignment horizontal="centerContinuous"/>
    </xf>
    <xf numFmtId="0" fontId="3" fillId="15" borderId="0" xfId="7" applyFont="1" applyFill="1" applyProtection="1"/>
    <xf numFmtId="0" fontId="3" fillId="15" borderId="0" xfId="7" applyFont="1" applyFill="1" applyAlignment="1" applyProtection="1"/>
    <xf numFmtId="0" fontId="2" fillId="15" borderId="0" xfId="8" applyFont="1" applyFill="1" applyBorder="1" applyAlignment="1" applyProtection="1">
      <alignment horizontal="centerContinuous" vertical="center" wrapText="1"/>
    </xf>
    <xf numFmtId="0" fontId="3" fillId="15" borderId="0" xfId="0" applyFont="1" applyFill="1" applyAlignment="1" applyProtection="1">
      <alignment horizontal="left"/>
    </xf>
    <xf numFmtId="0" fontId="3" fillId="15" borderId="0" xfId="8" applyFont="1" applyFill="1" applyAlignment="1" applyProtection="1">
      <alignment horizontal="right" vertical="center" wrapText="1"/>
    </xf>
    <xf numFmtId="0" fontId="2" fillId="0" borderId="5" xfId="6" applyFont="1" applyBorder="1" applyAlignment="1" applyProtection="1">
      <alignment horizontal="center" vertical="center" wrapText="1"/>
    </xf>
    <xf numFmtId="49" fontId="2" fillId="0" borderId="5" xfId="6" applyNumberFormat="1" applyFont="1" applyBorder="1" applyAlignment="1" applyProtection="1">
      <alignment horizontal="center" vertical="center" wrapText="1"/>
    </xf>
    <xf numFmtId="0" fontId="2" fillId="15" borderId="0" xfId="7" applyFont="1" applyFill="1" applyBorder="1" applyProtection="1"/>
    <xf numFmtId="0" fontId="2" fillId="0" borderId="0" xfId="7" applyFont="1" applyProtection="1"/>
    <xf numFmtId="0" fontId="3" fillId="0" borderId="5" xfId="6" applyFont="1" applyBorder="1" applyAlignment="1" applyProtection="1">
      <alignment horizontal="center" vertical="center" wrapText="1"/>
    </xf>
    <xf numFmtId="49" fontId="3" fillId="0" borderId="5" xfId="6" applyNumberFormat="1" applyFont="1" applyBorder="1" applyAlignment="1" applyProtection="1">
      <alignment horizontal="center" vertical="center" wrapText="1"/>
    </xf>
    <xf numFmtId="0" fontId="2" fillId="15" borderId="0" xfId="7" applyFont="1" applyFill="1" applyProtection="1"/>
    <xf numFmtId="0" fontId="2" fillId="0" borderId="5" xfId="6" applyFont="1" applyBorder="1" applyAlignment="1" applyProtection="1">
      <alignment horizontal="left" vertical="center" wrapText="1"/>
    </xf>
    <xf numFmtId="49" fontId="2" fillId="0" borderId="5" xfId="6" applyNumberFormat="1" applyFont="1" applyBorder="1" applyAlignment="1" applyProtection="1">
      <alignment horizontal="left" vertical="center" wrapText="1"/>
    </xf>
    <xf numFmtId="3" fontId="2" fillId="0" borderId="5" xfId="6" applyNumberFormat="1" applyFont="1" applyBorder="1" applyAlignment="1" applyProtection="1">
      <alignment horizontal="right" vertical="center" wrapText="1"/>
    </xf>
    <xf numFmtId="0" fontId="3" fillId="0" borderId="0" xfId="7" applyFont="1" applyProtection="1"/>
    <xf numFmtId="0" fontId="2" fillId="0" borderId="5" xfId="6" applyFont="1" applyBorder="1" applyAlignment="1" applyProtection="1">
      <alignment horizontal="left" vertical="center"/>
    </xf>
    <xf numFmtId="3" fontId="3" fillId="0" borderId="5" xfId="6" applyNumberFormat="1" applyFont="1" applyFill="1" applyBorder="1" applyAlignment="1" applyProtection="1">
      <alignment horizontal="right" vertical="center" wrapText="1"/>
    </xf>
    <xf numFmtId="0" fontId="10" fillId="0" borderId="5" xfId="6" applyFont="1" applyBorder="1" applyAlignment="1" applyProtection="1">
      <alignment horizontal="right" vertical="center" wrapText="1"/>
    </xf>
    <xf numFmtId="49" fontId="10" fillId="0" borderId="5" xfId="6" applyNumberFormat="1" applyFont="1" applyBorder="1" applyAlignment="1" applyProtection="1">
      <alignment horizontal="center" vertical="center" wrapText="1"/>
    </xf>
    <xf numFmtId="3" fontId="10" fillId="0" borderId="5" xfId="6" applyNumberFormat="1" applyFont="1" applyBorder="1" applyAlignment="1" applyProtection="1">
      <alignment horizontal="right" vertical="center" wrapText="1"/>
    </xf>
    <xf numFmtId="49" fontId="2" fillId="0" borderId="5" xfId="6" applyNumberFormat="1" applyFont="1" applyBorder="1" applyAlignment="1" applyProtection="1">
      <alignment horizontal="center" vertical="center"/>
    </xf>
    <xf numFmtId="3" fontId="2" fillId="0" borderId="5" xfId="6" applyNumberFormat="1" applyFont="1" applyBorder="1" applyAlignment="1" applyProtection="1">
      <alignment horizontal="right" vertical="center"/>
    </xf>
    <xf numFmtId="0" fontId="10" fillId="0" borderId="5" xfId="6" applyFont="1" applyBorder="1" applyAlignment="1" applyProtection="1">
      <alignment horizontal="left" vertical="center" wrapText="1"/>
    </xf>
    <xf numFmtId="3" fontId="3" fillId="0" borderId="5" xfId="6" applyNumberFormat="1" applyFont="1" applyBorder="1" applyAlignment="1" applyProtection="1">
      <alignment horizontal="right" vertical="center" wrapText="1"/>
    </xf>
    <xf numFmtId="49" fontId="10" fillId="0" borderId="5" xfId="6" applyNumberFormat="1" applyFont="1" applyBorder="1" applyAlignment="1" applyProtection="1">
      <alignment horizontal="center" vertical="center"/>
    </xf>
    <xf numFmtId="1" fontId="40" fillId="3" borderId="5" xfId="6" applyNumberFormat="1" applyFont="1" applyFill="1" applyBorder="1" applyAlignment="1" applyProtection="1">
      <alignment horizontal="right" vertical="center" wrapText="1"/>
      <protection locked="0"/>
    </xf>
    <xf numFmtId="49" fontId="5" fillId="0" borderId="5" xfId="6" applyNumberFormat="1" applyFont="1" applyBorder="1" applyAlignment="1" applyProtection="1">
      <alignment horizontal="center" vertical="center"/>
    </xf>
    <xf numFmtId="0" fontId="3" fillId="15" borderId="0" xfId="8" applyFont="1" applyFill="1" applyAlignment="1" applyProtection="1">
      <alignment vertical="top" wrapText="1"/>
      <protection locked="0"/>
    </xf>
    <xf numFmtId="0" fontId="3" fillId="15" borderId="0" xfId="8" applyFont="1" applyFill="1" applyAlignment="1" applyProtection="1">
      <alignment horizontal="left" vertical="top" wrapText="1"/>
    </xf>
    <xf numFmtId="0" fontId="3" fillId="15" borderId="0" xfId="8" applyFont="1" applyFill="1" applyAlignment="1" applyProtection="1">
      <alignment vertical="top" wrapText="1"/>
    </xf>
    <xf numFmtId="0" fontId="3" fillId="15" borderId="0" xfId="8" applyFont="1" applyFill="1" applyAlignment="1" applyProtection="1">
      <alignment vertical="top"/>
    </xf>
    <xf numFmtId="49" fontId="3" fillId="15" borderId="0" xfId="7" applyNumberFormat="1" applyFont="1" applyFill="1" applyProtection="1"/>
    <xf numFmtId="49" fontId="3" fillId="0" borderId="0" xfId="7" applyNumberFormat="1" applyFont="1" applyProtection="1"/>
    <xf numFmtId="0" fontId="2" fillId="15" borderId="0" xfId="8" applyFont="1" applyFill="1" applyBorder="1" applyAlignment="1" applyProtection="1">
      <alignment vertical="top" wrapText="1"/>
      <protection locked="0"/>
    </xf>
    <xf numFmtId="0" fontId="5" fillId="15" borderId="0" xfId="0" applyFont="1" applyFill="1" applyAlignment="1" applyProtection="1">
      <alignment vertical="center"/>
    </xf>
    <xf numFmtId="0" fontId="2" fillId="15" borderId="0" xfId="8" applyFont="1" applyFill="1" applyBorder="1" applyAlignment="1" applyProtection="1">
      <alignment vertical="top"/>
      <protection locked="0"/>
    </xf>
    <xf numFmtId="0" fontId="2" fillId="0" borderId="26" xfId="12" applyFont="1" applyBorder="1" applyAlignment="1">
      <alignment horizontal="center" vertical="center" wrapText="1"/>
    </xf>
    <xf numFmtId="0" fontId="3" fillId="0" borderId="27" xfId="12" applyFont="1" applyBorder="1" applyAlignment="1">
      <alignment horizontal="left" vertical="center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3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3" fontId="2" fillId="0" borderId="5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39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3" fontId="2" fillId="0" borderId="5" xfId="11" applyNumberFormat="1" applyFont="1" applyBorder="1" applyAlignment="1">
      <alignment vertical="center"/>
    </xf>
    <xf numFmtId="3" fontId="3" fillId="0" borderId="5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2" fillId="0" borderId="12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164" fontId="3" fillId="0" borderId="0" xfId="8" applyNumberFormat="1" applyFont="1" applyAlignment="1">
      <alignment vertical="center"/>
    </xf>
    <xf numFmtId="0" fontId="3" fillId="0" borderId="0" xfId="8" applyFont="1" applyAlignment="1" applyProtection="1">
      <alignment horizontal="right" vertical="center"/>
      <protection hidden="1"/>
    </xf>
    <xf numFmtId="0" fontId="3" fillId="0" borderId="0" xfId="8" applyFont="1" applyAlignment="1">
      <alignment horizontal="right" vertical="center"/>
    </xf>
    <xf numFmtId="0" fontId="3" fillId="0" borderId="1" xfId="12" applyFont="1" applyBorder="1" applyAlignment="1">
      <alignment horizontal="center" vertical="center" wrapText="1"/>
    </xf>
    <xf numFmtId="0" fontId="3" fillId="0" borderId="2" xfId="12" applyFont="1" applyBorder="1" applyAlignment="1">
      <alignment horizontal="center" vertical="center" wrapText="1"/>
    </xf>
    <xf numFmtId="0" fontId="3" fillId="0" borderId="26" xfId="12" applyFont="1" applyBorder="1" applyAlignment="1">
      <alignment horizontal="center" vertical="center" wrapText="1"/>
    </xf>
    <xf numFmtId="0" fontId="3" fillId="0" borderId="27" xfId="12" applyFont="1" applyBorder="1" applyAlignment="1">
      <alignment horizontal="center" vertical="center" wrapText="1"/>
    </xf>
    <xf numFmtId="49" fontId="2" fillId="15" borderId="0" xfId="8" applyNumberFormat="1" applyFont="1" applyFill="1" applyBorder="1" applyAlignment="1" applyProtection="1">
      <alignment horizontal="left" vertical="center"/>
    </xf>
    <xf numFmtId="0" fontId="2" fillId="15" borderId="0" xfId="8" applyFont="1" applyFill="1" applyBorder="1" applyAlignment="1" applyProtection="1">
      <alignment horizontal="left" vertical="center"/>
    </xf>
    <xf numFmtId="0" fontId="2" fillId="15" borderId="0" xfId="8" applyFont="1" applyFill="1" applyBorder="1" applyAlignment="1" applyProtection="1">
      <alignment horizontal="left" vertical="center"/>
      <protection hidden="1"/>
    </xf>
    <xf numFmtId="14" fontId="2" fillId="15" borderId="0" xfId="8" applyNumberFormat="1" applyFont="1" applyFill="1" applyBorder="1" applyAlignment="1" applyProtection="1">
      <alignment horizontal="left" vertical="center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49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horizontal="left" vertical="center"/>
    </xf>
    <xf numFmtId="0" fontId="2" fillId="15" borderId="0" xfId="8" applyFont="1" applyFill="1" applyBorder="1" applyAlignment="1" applyProtection="1">
      <alignment horizontal="center" vertical="top" wrapText="1"/>
      <protection locked="0"/>
    </xf>
    <xf numFmtId="0" fontId="5" fillId="15" borderId="0" xfId="0" applyFont="1" applyFill="1" applyAlignment="1" applyProtection="1">
      <alignment horizontal="center" vertical="center"/>
    </xf>
    <xf numFmtId="0" fontId="19" fillId="0" borderId="0" xfId="9" applyFont="1" applyAlignment="1" applyProtection="1">
      <alignment horizontal="left" wrapText="1"/>
    </xf>
    <xf numFmtId="0" fontId="2" fillId="15" borderId="0" xfId="11" applyFont="1" applyFill="1" applyAlignment="1">
      <alignment horizontal="center" wrapText="1"/>
    </xf>
    <xf numFmtId="0" fontId="2" fillId="15" borderId="0" xfId="8" applyFont="1" applyFill="1" applyBorder="1" applyAlignment="1" applyProtection="1">
      <alignment horizontal="center" vertical="center"/>
    </xf>
    <xf numFmtId="0" fontId="3" fillId="15" borderId="0" xfId="8" applyFont="1" applyFill="1" applyAlignment="1" applyProtection="1">
      <alignment vertical="top" wrapText="1"/>
      <protection locked="0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Phold-30.09.2025-KF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Контроли"/>
      <sheetName val="Показатели"/>
      <sheetName val="Danni"/>
      <sheetName val="Nomenklaturi"/>
    </sheetNames>
    <sheetDataSet>
      <sheetData sheetId="0"/>
      <sheetData sheetId="1">
        <row r="18">
          <cell r="H18">
            <v>20775</v>
          </cell>
        </row>
        <row r="20">
          <cell r="H20"/>
        </row>
        <row r="21">
          <cell r="H21">
            <v>3721</v>
          </cell>
        </row>
        <row r="23">
          <cell r="H23">
            <v>8909</v>
          </cell>
        </row>
        <row r="24">
          <cell r="H24"/>
        </row>
        <row r="29">
          <cell r="H29">
            <v>8057</v>
          </cell>
        </row>
        <row r="30">
          <cell r="H30"/>
        </row>
        <row r="32">
          <cell r="G32">
            <v>5626</v>
          </cell>
          <cell r="H32">
            <v>6537</v>
          </cell>
        </row>
        <row r="33">
          <cell r="G33"/>
          <cell r="H3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zoomScaleNormal="100" zoomScaleSheetLayoutView="100" workbookViewId="0">
      <selection activeCell="B35" sqref="B35"/>
    </sheetView>
  </sheetViews>
  <sheetFormatPr defaultRowHeight="15.75"/>
  <cols>
    <col min="1" max="1" width="30.7109375" style="80" customWidth="1"/>
    <col min="2" max="2" width="65.7109375" style="80" customWidth="1"/>
    <col min="3" max="3" width="4.140625" style="80" customWidth="1"/>
    <col min="4" max="4" width="4" style="80" customWidth="1"/>
    <col min="5" max="26" width="9.140625" style="80"/>
    <col min="27" max="27" width="9.85546875" style="80" bestFit="1" customWidth="1"/>
    <col min="28" max="16384" width="9.140625" style="80"/>
  </cols>
  <sheetData>
    <row r="1" spans="1:27">
      <c r="A1" s="470" t="s">
        <v>1174</v>
      </c>
      <c r="B1" s="471"/>
      <c r="Z1" s="85">
        <v>1</v>
      </c>
      <c r="AA1" s="86">
        <f>IF(ISBLANK(_endDate),"",_endDate)</f>
        <v>45930</v>
      </c>
    </row>
    <row r="2" spans="1:27" ht="31.5" customHeight="1">
      <c r="A2" s="472" t="s">
        <v>1175</v>
      </c>
      <c r="B2" s="47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85">
        <v>2</v>
      </c>
      <c r="AA2" s="86">
        <f>IF(ISBLANK(_pdeReportingDate),"",_pdeReportingDate)</f>
        <v>45958</v>
      </c>
    </row>
    <row r="3" spans="1:27">
      <c r="A3" s="472" t="s">
        <v>1176</v>
      </c>
      <c r="B3" s="473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11"/>
      <c r="Z3" s="85">
        <v>3</v>
      </c>
      <c r="AA3" s="86" t="str">
        <f>IF(ISBLANK(_authorName),"",_authorName)</f>
        <v>Kremena Dulgerova</v>
      </c>
    </row>
    <row r="4" spans="1:27">
      <c r="A4" s="404"/>
      <c r="B4" s="405" t="s">
        <v>1169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11"/>
    </row>
    <row r="5" spans="1:27" ht="31.5">
      <c r="A5" s="79" t="s">
        <v>1170</v>
      </c>
      <c r="B5" s="3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11"/>
      <c r="X5" s="87"/>
    </row>
    <row r="6" spans="1:27"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11"/>
    </row>
    <row r="7" spans="1:27">
      <c r="A7" s="1"/>
      <c r="B7" s="2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11"/>
    </row>
    <row r="8" spans="1:27">
      <c r="A8" s="4" t="s">
        <v>851</v>
      </c>
      <c r="B8" s="5"/>
      <c r="E8" s="87"/>
      <c r="F8" s="87"/>
      <c r="G8" s="87"/>
      <c r="H8" s="87"/>
      <c r="I8" s="87"/>
      <c r="J8" s="87"/>
      <c r="K8" s="87"/>
      <c r="L8" s="87"/>
      <c r="N8" s="87"/>
      <c r="O8" s="87"/>
      <c r="P8" s="87"/>
      <c r="Q8" s="87"/>
      <c r="R8" s="87"/>
      <c r="S8" s="87"/>
      <c r="T8" s="87"/>
      <c r="U8" s="87"/>
      <c r="V8" s="87"/>
    </row>
    <row r="9" spans="1:27">
      <c r="A9" s="6" t="s">
        <v>826</v>
      </c>
      <c r="B9" s="43">
        <v>45658</v>
      </c>
      <c r="C9" s="88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</row>
    <row r="10" spans="1:27">
      <c r="A10" s="6" t="s">
        <v>827</v>
      </c>
      <c r="B10" s="43">
        <v>45930</v>
      </c>
      <c r="C10" s="88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</row>
    <row r="11" spans="1:27">
      <c r="A11" s="6" t="s">
        <v>828</v>
      </c>
      <c r="B11" s="43">
        <v>45958</v>
      </c>
      <c r="C11" s="89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</row>
    <row r="12" spans="1:27">
      <c r="A12" s="91"/>
      <c r="B12" s="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</row>
    <row r="13" spans="1:27">
      <c r="A13" s="79"/>
      <c r="B13" s="3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</row>
    <row r="14" spans="1:27">
      <c r="A14" s="6" t="s">
        <v>829</v>
      </c>
      <c r="B14" s="101" t="s">
        <v>842</v>
      </c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</row>
    <row r="15" spans="1:27">
      <c r="A15" s="8" t="s">
        <v>830</v>
      </c>
      <c r="B15" s="44" t="s">
        <v>843</v>
      </c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</row>
    <row r="16" spans="1:27">
      <c r="A16" s="6" t="s">
        <v>831</v>
      </c>
      <c r="B16" s="42" t="s">
        <v>821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</row>
    <row r="17" spans="1:22">
      <c r="A17" s="6" t="s">
        <v>832</v>
      </c>
      <c r="B17" s="42" t="s">
        <v>844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</row>
    <row r="18" spans="1:22">
      <c r="A18" s="6" t="s">
        <v>833</v>
      </c>
      <c r="B18" s="42" t="s">
        <v>845</v>
      </c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</row>
    <row r="19" spans="1:22">
      <c r="A19" s="6" t="s">
        <v>834</v>
      </c>
      <c r="B19" s="42" t="s">
        <v>846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</row>
    <row r="20" spans="1:22">
      <c r="A20" s="6" t="s">
        <v>835</v>
      </c>
      <c r="B20" s="42" t="s">
        <v>847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</row>
    <row r="21" spans="1:22">
      <c r="A21" s="8" t="s">
        <v>836</v>
      </c>
      <c r="B21" s="44" t="s">
        <v>822</v>
      </c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</row>
    <row r="22" spans="1:22">
      <c r="A22" s="8" t="s">
        <v>837</v>
      </c>
      <c r="B22" s="44" t="s">
        <v>823</v>
      </c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</row>
    <row r="23" spans="1:22">
      <c r="A23" s="8" t="s">
        <v>1</v>
      </c>
      <c r="B23" s="102" t="s">
        <v>824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</row>
    <row r="24" spans="1:22">
      <c r="A24" s="8" t="s">
        <v>838</v>
      </c>
      <c r="B24" s="103" t="s">
        <v>848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</row>
    <row r="25" spans="1:22">
      <c r="A25" s="6" t="s">
        <v>839</v>
      </c>
      <c r="B25" s="104" t="s">
        <v>825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</row>
    <row r="26" spans="1:22">
      <c r="A26" s="8" t="s">
        <v>840</v>
      </c>
      <c r="B26" s="44" t="s">
        <v>849</v>
      </c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</row>
    <row r="27" spans="1:22">
      <c r="A27" s="8" t="s">
        <v>841</v>
      </c>
      <c r="B27" s="44" t="s">
        <v>850</v>
      </c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</row>
    <row r="28" spans="1:22">
      <c r="A28" s="99" t="s">
        <v>1171</v>
      </c>
      <c r="B28" s="100" t="s">
        <v>820</v>
      </c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</row>
    <row r="29" spans="1:22">
      <c r="A29" s="9"/>
      <c r="B29" s="9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</row>
    <row r="30" spans="1:22">
      <c r="A30" s="10"/>
      <c r="B30" s="9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</row>
    <row r="31" spans="1:22"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</row>
    <row r="32" spans="1:22"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</row>
    <row r="33" spans="4:22"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</row>
    <row r="34" spans="4:22"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</row>
    <row r="35" spans="4:22"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</row>
    <row r="36" spans="4:22"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</row>
    <row r="37" spans="4:22"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</row>
    <row r="38" spans="4:22"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</row>
    <row r="39" spans="4:22"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</row>
    <row r="40" spans="4:22"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</row>
    <row r="41" spans="4:22"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</row>
    <row r="42" spans="4:22"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</row>
    <row r="43" spans="4:22"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</row>
    <row r="44" spans="4:22"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</row>
    <row r="45" spans="4:22"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</row>
    <row r="46" spans="4:22"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</row>
    <row r="47" spans="4:22"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</row>
    <row r="48" spans="4:22"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</row>
    <row r="49" spans="4:22"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</row>
    <row r="50" spans="4:22"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</row>
    <row r="51" spans="4:22"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</row>
    <row r="52" spans="4:22"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</row>
    <row r="53" spans="4:22"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</row>
    <row r="54" spans="4:22"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</row>
  </sheetData>
  <sheetProtection insertRows="0"/>
  <mergeCells count="3">
    <mergeCell ref="A1:B1"/>
    <mergeCell ref="A2:B2"/>
    <mergeCell ref="A3:B3"/>
  </mergeCells>
  <phoneticPr fontId="17" type="noConversion"/>
  <dataValidations count="1">
    <dataValidation type="list" allowBlank="1" showInputMessage="1" showErrorMessage="1" sqref="B15">
      <formula1>_pdeTypeList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811</v>
      </c>
    </row>
    <row r="2" spans="1:6" ht="15.75">
      <c r="A2" t="s">
        <v>0</v>
      </c>
      <c r="F2" s="87"/>
    </row>
    <row r="5" spans="1:6">
      <c r="A5" t="s">
        <v>812</v>
      </c>
    </row>
    <row r="6" spans="1:6">
      <c r="A6" t="s">
        <v>813</v>
      </c>
    </row>
    <row r="7" spans="1:6">
      <c r="A7" t="s">
        <v>814</v>
      </c>
    </row>
    <row r="8" spans="1:6">
      <c r="A8" t="s">
        <v>815</v>
      </c>
    </row>
    <row r="9" spans="1:6">
      <c r="A9" t="s">
        <v>816</v>
      </c>
    </row>
    <row r="11" spans="1:6">
      <c r="A11" t="s">
        <v>817</v>
      </c>
    </row>
    <row r="12" spans="1:6">
      <c r="A12" t="s">
        <v>818</v>
      </c>
    </row>
    <row r="13" spans="1:6">
      <c r="A13" t="s">
        <v>819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zoomScale="85" zoomScaleNormal="85" zoomScaleSheetLayoutView="100" workbookViewId="0">
      <selection activeCell="B4" sqref="B4:C4"/>
    </sheetView>
  </sheetViews>
  <sheetFormatPr defaultColWidth="9.28515625" defaultRowHeight="15.75"/>
  <cols>
    <col min="1" max="1" width="70.7109375" style="13" customWidth="1"/>
    <col min="2" max="2" width="12.7109375" style="13" customWidth="1"/>
    <col min="3" max="4" width="15.7109375" style="13" customWidth="1"/>
    <col min="5" max="5" width="70.7109375" style="13" customWidth="1"/>
    <col min="6" max="6" width="10.7109375" style="40" customWidth="1"/>
    <col min="7" max="7" width="15.7109375" style="13" customWidth="1"/>
    <col min="8" max="8" width="15.7109375" style="12" customWidth="1"/>
    <col min="9" max="9" width="3.42578125" style="12" customWidth="1"/>
    <col min="10" max="16384" width="9.28515625" style="12"/>
  </cols>
  <sheetData>
    <row r="1" spans="1:28" s="11" customFormat="1">
      <c r="B1" s="403" t="s">
        <v>852</v>
      </c>
      <c r="C1" s="403"/>
      <c r="D1" s="403"/>
      <c r="E1" s="403"/>
      <c r="F1" s="403"/>
      <c r="G1" s="403"/>
      <c r="H1" s="403"/>
      <c r="I1" s="403"/>
    </row>
    <row r="2" spans="1:28" s="11" customFormat="1">
      <c r="B2" s="402" t="s">
        <v>853</v>
      </c>
      <c r="C2" s="402"/>
      <c r="D2" s="402"/>
      <c r="E2" s="402"/>
      <c r="F2" s="402"/>
      <c r="G2" s="402"/>
      <c r="H2" s="402"/>
      <c r="I2" s="402"/>
    </row>
    <row r="3" spans="1:28" s="11" customFormat="1">
      <c r="A3" s="402"/>
      <c r="B3" s="402"/>
      <c r="C3" s="402"/>
      <c r="D3" s="402"/>
      <c r="E3" s="402"/>
      <c r="F3" s="402"/>
      <c r="G3" s="402"/>
      <c r="H3" s="402"/>
      <c r="I3" s="402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</row>
    <row r="4" spans="1:28" s="11" customFormat="1">
      <c r="A4" s="113" t="s">
        <v>854</v>
      </c>
      <c r="B4" s="476" t="str">
        <f>pdeName</f>
        <v>Stara Planina Hold Plc</v>
      </c>
      <c r="C4" s="476"/>
      <c r="D4" s="112"/>
      <c r="E4" s="107"/>
      <c r="F4" s="107"/>
      <c r="G4" s="107"/>
      <c r="H4" s="111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</row>
    <row r="5" spans="1:28" s="11" customFormat="1">
      <c r="A5" s="113" t="s">
        <v>831</v>
      </c>
      <c r="B5" s="474" t="str">
        <f>Title!B16</f>
        <v>121227995</v>
      </c>
      <c r="C5" s="475"/>
      <c r="D5" s="475"/>
      <c r="E5" s="107"/>
      <c r="F5" s="107"/>
      <c r="G5" s="107"/>
      <c r="H5" s="11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</row>
    <row r="6" spans="1:28" s="11" customFormat="1">
      <c r="A6" s="113" t="s">
        <v>855</v>
      </c>
      <c r="B6" s="477">
        <f>_endDate</f>
        <v>45930</v>
      </c>
      <c r="C6" s="477"/>
      <c r="D6" s="109"/>
      <c r="E6" s="107"/>
      <c r="F6" s="107"/>
      <c r="G6" s="107"/>
      <c r="H6" s="119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</row>
    <row r="7" spans="1:28" s="11" customFormat="1" ht="16.5" thickBot="1">
      <c r="A7" s="120"/>
      <c r="B7" s="120"/>
      <c r="C7" s="121"/>
      <c r="D7" s="122"/>
      <c r="E7" s="123"/>
      <c r="F7" s="120"/>
      <c r="G7" s="124"/>
      <c r="H7" s="119" t="s">
        <v>856</v>
      </c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</row>
    <row r="8" spans="1:28" ht="31.5">
      <c r="A8" s="125" t="s">
        <v>857</v>
      </c>
      <c r="B8" s="126" t="s">
        <v>858</v>
      </c>
      <c r="C8" s="127" t="s">
        <v>859</v>
      </c>
      <c r="D8" s="128" t="s">
        <v>860</v>
      </c>
      <c r="E8" s="129" t="s">
        <v>861</v>
      </c>
      <c r="F8" s="126" t="s">
        <v>858</v>
      </c>
      <c r="G8" s="127" t="s">
        <v>859</v>
      </c>
      <c r="H8" s="128" t="s">
        <v>860</v>
      </c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</row>
    <row r="9" spans="1:28" ht="16.5" thickBot="1">
      <c r="A9" s="130" t="s">
        <v>2</v>
      </c>
      <c r="B9" s="131" t="s">
        <v>3</v>
      </c>
      <c r="C9" s="131">
        <v>1</v>
      </c>
      <c r="D9" s="132">
        <v>2</v>
      </c>
      <c r="E9" s="133" t="s">
        <v>2</v>
      </c>
      <c r="F9" s="131" t="s">
        <v>3</v>
      </c>
      <c r="G9" s="131">
        <v>1</v>
      </c>
      <c r="H9" s="132">
        <v>2</v>
      </c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</row>
    <row r="10" spans="1:28">
      <c r="A10" s="134" t="s">
        <v>862</v>
      </c>
      <c r="B10" s="135"/>
      <c r="C10" s="136"/>
      <c r="D10" s="137"/>
      <c r="E10" s="138" t="s">
        <v>863</v>
      </c>
      <c r="F10" s="139"/>
      <c r="G10" s="140"/>
      <c r="H10" s="141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</row>
    <row r="11" spans="1:28">
      <c r="A11" s="142" t="s">
        <v>864</v>
      </c>
      <c r="B11" s="143"/>
      <c r="C11" s="144"/>
      <c r="D11" s="145"/>
      <c r="E11" s="142" t="s">
        <v>865</v>
      </c>
      <c r="F11" s="146"/>
      <c r="G11" s="147"/>
      <c r="H11" s="148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</row>
    <row r="12" spans="1:28">
      <c r="A12" s="142" t="s">
        <v>866</v>
      </c>
      <c r="B12" s="149" t="s">
        <v>9</v>
      </c>
      <c r="C12" s="24"/>
      <c r="D12" s="24"/>
      <c r="E12" s="142" t="s">
        <v>867</v>
      </c>
      <c r="F12" s="150" t="s">
        <v>11</v>
      </c>
      <c r="G12" s="23">
        <v>21000</v>
      </c>
      <c r="H12" s="23">
        <v>21000</v>
      </c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</row>
    <row r="13" spans="1:28">
      <c r="A13" s="142" t="s">
        <v>868</v>
      </c>
      <c r="B13" s="149" t="s">
        <v>13</v>
      </c>
      <c r="C13" s="24"/>
      <c r="D13" s="24"/>
      <c r="E13" s="142" t="s">
        <v>869</v>
      </c>
      <c r="F13" s="150" t="s">
        <v>15</v>
      </c>
      <c r="G13" s="23">
        <v>21000</v>
      </c>
      <c r="H13" s="23">
        <v>21000</v>
      </c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</row>
    <row r="14" spans="1:28">
      <c r="A14" s="142" t="s">
        <v>870</v>
      </c>
      <c r="B14" s="149" t="s">
        <v>17</v>
      </c>
      <c r="C14" s="24">
        <v>4</v>
      </c>
      <c r="D14" s="24">
        <v>4</v>
      </c>
      <c r="E14" s="142" t="s">
        <v>871</v>
      </c>
      <c r="F14" s="150" t="s">
        <v>19</v>
      </c>
      <c r="G14" s="24"/>
      <c r="H14" s="24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</row>
    <row r="15" spans="1:28">
      <c r="A15" s="142" t="s">
        <v>872</v>
      </c>
      <c r="B15" s="149" t="s">
        <v>21</v>
      </c>
      <c r="C15" s="24"/>
      <c r="D15" s="24"/>
      <c r="E15" s="151" t="s">
        <v>873</v>
      </c>
      <c r="F15" s="150" t="s">
        <v>23</v>
      </c>
      <c r="G15" s="24">
        <v>-225</v>
      </c>
      <c r="H15" s="24">
        <v>-225</v>
      </c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</row>
    <row r="16" spans="1:28">
      <c r="A16" s="142" t="s">
        <v>874</v>
      </c>
      <c r="B16" s="149" t="s">
        <v>25</v>
      </c>
      <c r="C16" s="24"/>
      <c r="D16" s="24"/>
      <c r="E16" s="151" t="s">
        <v>875</v>
      </c>
      <c r="F16" s="150" t="s">
        <v>27</v>
      </c>
      <c r="G16" s="24"/>
      <c r="H16" s="24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</row>
    <row r="17" spans="1:28">
      <c r="A17" s="142" t="s">
        <v>876</v>
      </c>
      <c r="B17" s="152" t="s">
        <v>29</v>
      </c>
      <c r="C17" s="24">
        <v>2</v>
      </c>
      <c r="D17" s="24"/>
      <c r="E17" s="151" t="s">
        <v>877</v>
      </c>
      <c r="F17" s="150" t="s">
        <v>31</v>
      </c>
      <c r="G17" s="23"/>
      <c r="H17" s="23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</row>
    <row r="18" spans="1:28">
      <c r="A18" s="142" t="s">
        <v>878</v>
      </c>
      <c r="B18" s="149" t="s">
        <v>33</v>
      </c>
      <c r="C18" s="24"/>
      <c r="D18" s="24"/>
      <c r="E18" s="151" t="s">
        <v>879</v>
      </c>
      <c r="F18" s="153" t="s">
        <v>34</v>
      </c>
      <c r="G18" s="418">
        <f>G12+G15+G16+G17</f>
        <v>20775</v>
      </c>
      <c r="H18" s="419">
        <f>H12+H15+H16+H17</f>
        <v>20775</v>
      </c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</row>
    <row r="19" spans="1:28">
      <c r="A19" s="142" t="s">
        <v>880</v>
      </c>
      <c r="B19" s="149" t="s">
        <v>36</v>
      </c>
      <c r="C19" s="24">
        <v>4</v>
      </c>
      <c r="D19" s="24">
        <v>4</v>
      </c>
      <c r="E19" s="142" t="s">
        <v>881</v>
      </c>
      <c r="F19" s="154"/>
      <c r="G19" s="420"/>
      <c r="H19" s="421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</row>
    <row r="20" spans="1:28">
      <c r="A20" s="142" t="s">
        <v>882</v>
      </c>
      <c r="B20" s="155" t="s">
        <v>38</v>
      </c>
      <c r="C20" s="406">
        <f>SUM(C12:C19)</f>
        <v>10</v>
      </c>
      <c r="D20" s="407">
        <f>SUM(D12:D19)</f>
        <v>8</v>
      </c>
      <c r="E20" s="142" t="s">
        <v>883</v>
      </c>
      <c r="F20" s="150" t="s">
        <v>40</v>
      </c>
      <c r="G20" s="24"/>
      <c r="H20" s="23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</row>
    <row r="21" spans="1:28">
      <c r="A21" s="142" t="s">
        <v>884</v>
      </c>
      <c r="B21" s="155" t="s">
        <v>42</v>
      </c>
      <c r="C21" s="32"/>
      <c r="D21" s="33"/>
      <c r="E21" s="142" t="s">
        <v>885</v>
      </c>
      <c r="F21" s="150" t="s">
        <v>44</v>
      </c>
      <c r="G21" s="24">
        <v>3721</v>
      </c>
      <c r="H21" s="24">
        <v>3721</v>
      </c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</row>
    <row r="22" spans="1:28">
      <c r="A22" s="142" t="s">
        <v>886</v>
      </c>
      <c r="B22" s="156" t="s">
        <v>46</v>
      </c>
      <c r="C22" s="32"/>
      <c r="D22" s="33"/>
      <c r="E22" s="157" t="s">
        <v>887</v>
      </c>
      <c r="F22" s="150" t="s">
        <v>48</v>
      </c>
      <c r="G22" s="408">
        <f>SUM(G23:G25)</f>
        <v>8909</v>
      </c>
      <c r="H22" s="409">
        <f>SUM(H23:H25)</f>
        <v>8909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</row>
    <row r="23" spans="1:28">
      <c r="A23" s="142" t="s">
        <v>888</v>
      </c>
      <c r="B23" s="149"/>
      <c r="C23" s="408"/>
      <c r="D23" s="409"/>
      <c r="E23" s="151" t="s">
        <v>889</v>
      </c>
      <c r="F23" s="150" t="s">
        <v>51</v>
      </c>
      <c r="G23" s="24">
        <v>8909</v>
      </c>
      <c r="H23" s="24">
        <v>8909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</row>
    <row r="24" spans="1:28">
      <c r="A24" s="142" t="s">
        <v>890</v>
      </c>
      <c r="B24" s="149" t="s">
        <v>53</v>
      </c>
      <c r="C24" s="24"/>
      <c r="D24" s="23"/>
      <c r="E24" s="158" t="s">
        <v>891</v>
      </c>
      <c r="F24" s="150" t="s">
        <v>55</v>
      </c>
      <c r="G24" s="24"/>
      <c r="H24" s="23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</row>
    <row r="25" spans="1:28">
      <c r="A25" s="142" t="s">
        <v>892</v>
      </c>
      <c r="B25" s="149" t="s">
        <v>57</v>
      </c>
      <c r="C25" s="24"/>
      <c r="D25" s="23"/>
      <c r="E25" s="142" t="s">
        <v>893</v>
      </c>
      <c r="F25" s="150" t="s">
        <v>59</v>
      </c>
      <c r="G25" s="24"/>
      <c r="H25" s="23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</row>
    <row r="26" spans="1:28">
      <c r="A26" s="142" t="s">
        <v>894</v>
      </c>
      <c r="B26" s="149" t="s">
        <v>61</v>
      </c>
      <c r="C26" s="24"/>
      <c r="D26" s="23"/>
      <c r="E26" s="158" t="s">
        <v>895</v>
      </c>
      <c r="F26" s="154" t="s">
        <v>62</v>
      </c>
      <c r="G26" s="406">
        <f>G20+G21+G22</f>
        <v>12630</v>
      </c>
      <c r="H26" s="407">
        <f>H20+H21+H22</f>
        <v>12630</v>
      </c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</row>
    <row r="27" spans="1:28">
      <c r="A27" s="142" t="s">
        <v>896</v>
      </c>
      <c r="B27" s="149" t="s">
        <v>64</v>
      </c>
      <c r="C27" s="24"/>
      <c r="D27" s="23"/>
      <c r="E27" s="142" t="s">
        <v>897</v>
      </c>
      <c r="F27" s="154"/>
      <c r="G27" s="420"/>
      <c r="H27" s="421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</row>
    <row r="28" spans="1:28">
      <c r="A28" s="142" t="s">
        <v>898</v>
      </c>
      <c r="B28" s="156" t="s">
        <v>66</v>
      </c>
      <c r="C28" s="406">
        <f>SUM(C24:C27)</f>
        <v>0</v>
      </c>
      <c r="D28" s="407">
        <f>SUM(D24:D27)</f>
        <v>0</v>
      </c>
      <c r="E28" s="158" t="s">
        <v>899</v>
      </c>
      <c r="F28" s="150" t="s">
        <v>68</v>
      </c>
      <c r="G28" s="408">
        <f>SUM(G29:G31)</f>
        <v>8050</v>
      </c>
      <c r="H28" s="409">
        <f>SUM(H29:H31)</f>
        <v>8057</v>
      </c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</row>
    <row r="29" spans="1:28">
      <c r="A29" s="142"/>
      <c r="B29" s="149"/>
      <c r="C29" s="408"/>
      <c r="D29" s="409"/>
      <c r="E29" s="142" t="s">
        <v>900</v>
      </c>
      <c r="F29" s="150" t="s">
        <v>70</v>
      </c>
      <c r="G29" s="24">
        <v>8050</v>
      </c>
      <c r="H29" s="24">
        <v>8057</v>
      </c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</row>
    <row r="30" spans="1:28">
      <c r="A30" s="142" t="s">
        <v>901</v>
      </c>
      <c r="B30" s="149"/>
      <c r="C30" s="408"/>
      <c r="D30" s="409"/>
      <c r="E30" s="157" t="s">
        <v>902</v>
      </c>
      <c r="F30" s="150" t="s">
        <v>73</v>
      </c>
      <c r="G30" s="24"/>
      <c r="H30" s="24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</row>
    <row r="31" spans="1:28">
      <c r="A31" s="142" t="s">
        <v>903</v>
      </c>
      <c r="B31" s="149" t="s">
        <v>75</v>
      </c>
      <c r="C31" s="24"/>
      <c r="D31" s="23"/>
      <c r="E31" s="142" t="s">
        <v>904</v>
      </c>
      <c r="F31" s="150" t="s">
        <v>77</v>
      </c>
      <c r="G31" s="24"/>
      <c r="H31" s="24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</row>
    <row r="32" spans="1:28">
      <c r="A32" s="142" t="s">
        <v>905</v>
      </c>
      <c r="B32" s="149" t="s">
        <v>79</v>
      </c>
      <c r="C32" s="24"/>
      <c r="D32" s="23"/>
      <c r="E32" s="158" t="s">
        <v>906</v>
      </c>
      <c r="F32" s="150" t="s">
        <v>81</v>
      </c>
      <c r="G32" s="24">
        <v>5626</v>
      </c>
      <c r="H32" s="24">
        <v>6537</v>
      </c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</row>
    <row r="33" spans="1:28">
      <c r="A33" s="142" t="s">
        <v>907</v>
      </c>
      <c r="B33" s="156" t="s">
        <v>82</v>
      </c>
      <c r="C33" s="406">
        <f>C31+C32</f>
        <v>0</v>
      </c>
      <c r="D33" s="407">
        <f>D31+D32</f>
        <v>0</v>
      </c>
      <c r="E33" s="151" t="s">
        <v>908</v>
      </c>
      <c r="F33" s="150" t="s">
        <v>84</v>
      </c>
      <c r="G33" s="24"/>
      <c r="H33" s="24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</row>
    <row r="34" spans="1:28">
      <c r="A34" s="142" t="s">
        <v>909</v>
      </c>
      <c r="B34" s="152"/>
      <c r="C34" s="408"/>
      <c r="D34" s="409"/>
      <c r="E34" s="158" t="s">
        <v>910</v>
      </c>
      <c r="F34" s="154" t="s">
        <v>86</v>
      </c>
      <c r="G34" s="406">
        <f>G28+G32+G33</f>
        <v>13676</v>
      </c>
      <c r="H34" s="407">
        <f>H28+H32+H33</f>
        <v>14594</v>
      </c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</row>
    <row r="35" spans="1:28">
      <c r="A35" s="142" t="s">
        <v>911</v>
      </c>
      <c r="B35" s="152" t="s">
        <v>88</v>
      </c>
      <c r="C35" s="408">
        <f>SUM(C36:C39)</f>
        <v>30491</v>
      </c>
      <c r="D35" s="409">
        <f>SUM(D36:D39)</f>
        <v>30920</v>
      </c>
      <c r="E35" s="142"/>
      <c r="F35" s="159"/>
      <c r="G35" s="422"/>
      <c r="H35" s="423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</row>
    <row r="36" spans="1:28">
      <c r="A36" s="142" t="s">
        <v>912</v>
      </c>
      <c r="B36" s="149" t="s">
        <v>90</v>
      </c>
      <c r="C36" s="24">
        <v>16642</v>
      </c>
      <c r="D36" s="24">
        <v>16642</v>
      </c>
      <c r="E36" s="160"/>
      <c r="F36" s="161"/>
      <c r="G36" s="422"/>
      <c r="H36" s="423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</row>
    <row r="37" spans="1:28">
      <c r="A37" s="142" t="s">
        <v>913</v>
      </c>
      <c r="B37" s="149" t="s">
        <v>92</v>
      </c>
      <c r="C37" s="24"/>
      <c r="D37" s="24"/>
      <c r="E37" s="142" t="s">
        <v>914</v>
      </c>
      <c r="F37" s="159" t="s">
        <v>93</v>
      </c>
      <c r="G37" s="410">
        <f>G26+G18+G34</f>
        <v>47081</v>
      </c>
      <c r="H37" s="411">
        <f>H26+H18+H34</f>
        <v>47999</v>
      </c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</row>
    <row r="38" spans="1:28">
      <c r="A38" s="142" t="s">
        <v>915</v>
      </c>
      <c r="B38" s="149" t="s">
        <v>95</v>
      </c>
      <c r="C38" s="24">
        <v>7312</v>
      </c>
      <c r="D38" s="24">
        <v>7741</v>
      </c>
      <c r="E38" s="142"/>
      <c r="F38" s="159"/>
      <c r="G38" s="422"/>
      <c r="H38" s="423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</row>
    <row r="39" spans="1:28" ht="16.5" thickBot="1">
      <c r="A39" s="142" t="s">
        <v>916</v>
      </c>
      <c r="B39" s="149" t="s">
        <v>97</v>
      </c>
      <c r="C39" s="24">
        <v>6537</v>
      </c>
      <c r="D39" s="24">
        <v>6537</v>
      </c>
      <c r="E39" s="162"/>
      <c r="F39" s="163"/>
      <c r="G39" s="424"/>
      <c r="H39" s="425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</row>
    <row r="40" spans="1:28">
      <c r="A40" s="142" t="s">
        <v>917</v>
      </c>
      <c r="B40" s="149" t="s">
        <v>99</v>
      </c>
      <c r="C40" s="408">
        <f>C41+C42+C44</f>
        <v>0</v>
      </c>
      <c r="D40" s="409">
        <f>D41+D42+D44</f>
        <v>0</v>
      </c>
      <c r="E40" s="164" t="s">
        <v>918</v>
      </c>
      <c r="F40" s="165" t="s">
        <v>101</v>
      </c>
      <c r="G40" s="45"/>
      <c r="H40" s="46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</row>
    <row r="41" spans="1:28" ht="16.5" thickBot="1">
      <c r="A41" s="142" t="s">
        <v>919</v>
      </c>
      <c r="B41" s="149" t="s">
        <v>103</v>
      </c>
      <c r="C41" s="24"/>
      <c r="D41" s="23"/>
      <c r="E41" s="166"/>
      <c r="F41" s="167"/>
      <c r="G41" s="424"/>
      <c r="H41" s="425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</row>
    <row r="42" spans="1:28">
      <c r="A42" s="142" t="s">
        <v>920</v>
      </c>
      <c r="B42" s="149" t="s">
        <v>105</v>
      </c>
      <c r="C42" s="24"/>
      <c r="D42" s="23"/>
      <c r="E42" s="168" t="s">
        <v>921</v>
      </c>
      <c r="F42" s="169"/>
      <c r="G42" s="426"/>
      <c r="H42" s="42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</row>
    <row r="43" spans="1:28">
      <c r="A43" s="142" t="s">
        <v>922</v>
      </c>
      <c r="B43" s="149" t="s">
        <v>108</v>
      </c>
      <c r="C43" s="24"/>
      <c r="D43" s="23"/>
      <c r="E43" s="142" t="s">
        <v>923</v>
      </c>
      <c r="F43" s="161"/>
      <c r="G43" s="422"/>
      <c r="H43" s="423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</row>
    <row r="44" spans="1:28">
      <c r="A44" s="142" t="s">
        <v>924</v>
      </c>
      <c r="B44" s="149" t="s">
        <v>111</v>
      </c>
      <c r="C44" s="24"/>
      <c r="D44" s="23"/>
      <c r="E44" s="151" t="s">
        <v>925</v>
      </c>
      <c r="F44" s="150" t="s">
        <v>113</v>
      </c>
      <c r="G44" s="24">
        <v>239</v>
      </c>
      <c r="H44" s="24">
        <v>284</v>
      </c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</row>
    <row r="45" spans="1:28">
      <c r="A45" s="142" t="s">
        <v>926</v>
      </c>
      <c r="B45" s="149" t="s">
        <v>115</v>
      </c>
      <c r="C45" s="24">
        <v>609</v>
      </c>
      <c r="D45" s="24">
        <v>609</v>
      </c>
      <c r="E45" s="170" t="s">
        <v>927</v>
      </c>
      <c r="F45" s="150" t="s">
        <v>117</v>
      </c>
      <c r="G45" s="24"/>
      <c r="H45" s="24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</row>
    <row r="46" spans="1:28">
      <c r="A46" s="142" t="s">
        <v>928</v>
      </c>
      <c r="B46" s="155" t="s">
        <v>119</v>
      </c>
      <c r="C46" s="406">
        <f>C35+C40+C45</f>
        <v>31100</v>
      </c>
      <c r="D46" s="407">
        <f>D35+D40+D45</f>
        <v>31529</v>
      </c>
      <c r="E46" s="157" t="s">
        <v>929</v>
      </c>
      <c r="F46" s="150" t="s">
        <v>121</v>
      </c>
      <c r="G46" s="24"/>
      <c r="H46" s="24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</row>
    <row r="47" spans="1:28">
      <c r="A47" s="142" t="s">
        <v>930</v>
      </c>
      <c r="B47" s="171"/>
      <c r="C47" s="410"/>
      <c r="D47" s="411"/>
      <c r="E47" s="142" t="s">
        <v>931</v>
      </c>
      <c r="F47" s="150" t="s">
        <v>123</v>
      </c>
      <c r="G47" s="24"/>
      <c r="H47" s="24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</row>
    <row r="48" spans="1:28">
      <c r="A48" s="142" t="s">
        <v>932</v>
      </c>
      <c r="B48" s="149" t="s">
        <v>125</v>
      </c>
      <c r="C48" s="24">
        <v>5582</v>
      </c>
      <c r="D48" s="24">
        <v>5414</v>
      </c>
      <c r="E48" s="157" t="s">
        <v>933</v>
      </c>
      <c r="F48" s="150" t="s">
        <v>127</v>
      </c>
      <c r="G48" s="24"/>
      <c r="H48" s="24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</row>
    <row r="49" spans="1:28">
      <c r="A49" s="142" t="s">
        <v>934</v>
      </c>
      <c r="B49" s="152" t="s">
        <v>129</v>
      </c>
      <c r="C49" s="24">
        <v>8750</v>
      </c>
      <c r="D49" s="24">
        <v>9250</v>
      </c>
      <c r="E49" s="142" t="s">
        <v>935</v>
      </c>
      <c r="F49" s="150" t="s">
        <v>131</v>
      </c>
      <c r="G49" s="24"/>
      <c r="H49" s="24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</row>
    <row r="50" spans="1:28">
      <c r="A50" s="142" t="s">
        <v>936</v>
      </c>
      <c r="B50" s="149" t="s">
        <v>133</v>
      </c>
      <c r="C50" s="24"/>
      <c r="D50" s="24"/>
      <c r="E50" s="157" t="s">
        <v>937</v>
      </c>
      <c r="F50" s="154" t="s">
        <v>134</v>
      </c>
      <c r="G50" s="408">
        <f>SUM(G44:G49)</f>
        <v>239</v>
      </c>
      <c r="H50" s="409">
        <f>SUM(H44:H49)</f>
        <v>284</v>
      </c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</row>
    <row r="51" spans="1:28">
      <c r="A51" s="142" t="s">
        <v>938</v>
      </c>
      <c r="B51" s="149" t="s">
        <v>135</v>
      </c>
      <c r="C51" s="24">
        <v>71</v>
      </c>
      <c r="D51" s="24">
        <v>71</v>
      </c>
      <c r="E51" s="142"/>
      <c r="F51" s="150"/>
      <c r="G51" s="408"/>
      <c r="H51" s="409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</row>
    <row r="52" spans="1:28">
      <c r="A52" s="142" t="s">
        <v>939</v>
      </c>
      <c r="B52" s="155" t="s">
        <v>136</v>
      </c>
      <c r="C52" s="406">
        <f>SUM(C48:C51)</f>
        <v>14403</v>
      </c>
      <c r="D52" s="407">
        <f>SUM(D48:D51)</f>
        <v>14735</v>
      </c>
      <c r="E52" s="157" t="s">
        <v>940</v>
      </c>
      <c r="F52" s="154" t="s">
        <v>138</v>
      </c>
      <c r="G52" s="24"/>
      <c r="H52" s="24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</row>
    <row r="53" spans="1:28">
      <c r="A53" s="142" t="s">
        <v>139</v>
      </c>
      <c r="B53" s="155"/>
      <c r="C53" s="408"/>
      <c r="D53" s="409"/>
      <c r="E53" s="142" t="s">
        <v>941</v>
      </c>
      <c r="F53" s="154" t="s">
        <v>141</v>
      </c>
      <c r="G53" s="24">
        <v>50</v>
      </c>
      <c r="H53" s="24">
        <v>50</v>
      </c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</row>
    <row r="54" spans="1:28">
      <c r="A54" s="142" t="s">
        <v>942</v>
      </c>
      <c r="B54" s="155" t="s">
        <v>143</v>
      </c>
      <c r="C54" s="34"/>
      <c r="D54" s="35"/>
      <c r="E54" s="142" t="s">
        <v>943</v>
      </c>
      <c r="F54" s="154" t="s">
        <v>145</v>
      </c>
      <c r="G54" s="24">
        <v>451</v>
      </c>
      <c r="H54" s="24">
        <v>451</v>
      </c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</row>
    <row r="55" spans="1:28">
      <c r="A55" s="142" t="s">
        <v>944</v>
      </c>
      <c r="B55" s="155" t="s">
        <v>147</v>
      </c>
      <c r="C55" s="34">
        <v>38</v>
      </c>
      <c r="D55" s="34">
        <v>38</v>
      </c>
      <c r="E55" s="142" t="s">
        <v>945</v>
      </c>
      <c r="F55" s="154" t="s">
        <v>149</v>
      </c>
      <c r="G55" s="24"/>
      <c r="H55" s="24"/>
    </row>
    <row r="56" spans="1:28" ht="16.5" thickBot="1">
      <c r="A56" s="172" t="s">
        <v>946</v>
      </c>
      <c r="B56" s="173" t="s">
        <v>150</v>
      </c>
      <c r="C56" s="412">
        <f>C20+C21+C22+C28+C33+C46+C52+C54+C55</f>
        <v>45551</v>
      </c>
      <c r="D56" s="413">
        <f>D20+D21+D22+D28+D33+D46+D52+D54+D55</f>
        <v>46310</v>
      </c>
      <c r="E56" s="174" t="s">
        <v>947</v>
      </c>
      <c r="F56" s="175" t="s">
        <v>151</v>
      </c>
      <c r="G56" s="410">
        <f>G50+G52+G53+G54+G55</f>
        <v>740</v>
      </c>
      <c r="H56" s="411">
        <f>H50+H52+H53+H54+H55</f>
        <v>785</v>
      </c>
      <c r="M56" s="19"/>
    </row>
    <row r="57" spans="1:28">
      <c r="A57" s="176" t="s">
        <v>948</v>
      </c>
      <c r="B57" s="177"/>
      <c r="C57" s="414"/>
      <c r="D57" s="415"/>
      <c r="E57" s="178" t="s">
        <v>949</v>
      </c>
      <c r="F57" s="150"/>
      <c r="G57" s="414"/>
      <c r="H57" s="415"/>
    </row>
    <row r="58" spans="1:28">
      <c r="A58" s="142" t="s">
        <v>950</v>
      </c>
      <c r="B58" s="171"/>
      <c r="C58" s="410"/>
      <c r="D58" s="411"/>
      <c r="E58" s="142" t="s">
        <v>951</v>
      </c>
      <c r="F58" s="179"/>
      <c r="G58" s="408"/>
      <c r="H58" s="409"/>
      <c r="M58" s="19"/>
    </row>
    <row r="59" spans="1:28">
      <c r="A59" s="142" t="s">
        <v>952</v>
      </c>
      <c r="B59" s="149" t="s">
        <v>156</v>
      </c>
      <c r="C59" s="24"/>
      <c r="D59" s="23"/>
      <c r="E59" s="157" t="s">
        <v>953</v>
      </c>
      <c r="F59" s="179" t="s">
        <v>158</v>
      </c>
      <c r="G59" s="24"/>
      <c r="H59" s="23"/>
    </row>
    <row r="60" spans="1:28">
      <c r="A60" s="142" t="s">
        <v>954</v>
      </c>
      <c r="B60" s="149" t="s">
        <v>160</v>
      </c>
      <c r="C60" s="24"/>
      <c r="D60" s="23"/>
      <c r="E60" s="142" t="s">
        <v>955</v>
      </c>
      <c r="F60" s="150" t="s">
        <v>162</v>
      </c>
      <c r="G60" s="24"/>
      <c r="H60" s="23"/>
      <c r="M60" s="19"/>
    </row>
    <row r="61" spans="1:28">
      <c r="A61" s="142" t="s">
        <v>956</v>
      </c>
      <c r="B61" s="149" t="s">
        <v>164</v>
      </c>
      <c r="C61" s="24"/>
      <c r="D61" s="23"/>
      <c r="E61" s="151" t="s">
        <v>957</v>
      </c>
      <c r="F61" s="150" t="s">
        <v>166</v>
      </c>
      <c r="G61" s="408">
        <f>SUM(G62:G68)</f>
        <v>7873</v>
      </c>
      <c r="H61" s="409">
        <f>SUM(H62:H68)</f>
        <v>7498</v>
      </c>
    </row>
    <row r="62" spans="1:28">
      <c r="A62" s="142" t="s">
        <v>958</v>
      </c>
      <c r="B62" s="152" t="s">
        <v>168</v>
      </c>
      <c r="C62" s="24"/>
      <c r="D62" s="23"/>
      <c r="E62" s="151" t="s">
        <v>959</v>
      </c>
      <c r="F62" s="150" t="s">
        <v>170</v>
      </c>
      <c r="G62" s="24">
        <v>7594</v>
      </c>
      <c r="H62" s="24">
        <v>7199</v>
      </c>
      <c r="M62" s="19"/>
    </row>
    <row r="63" spans="1:28">
      <c r="A63" s="142" t="s">
        <v>960</v>
      </c>
      <c r="B63" s="152" t="s">
        <v>172</v>
      </c>
      <c r="C63" s="24"/>
      <c r="D63" s="23"/>
      <c r="E63" s="142" t="s">
        <v>961</v>
      </c>
      <c r="F63" s="150" t="s">
        <v>174</v>
      </c>
      <c r="G63" s="24"/>
      <c r="H63" s="24"/>
    </row>
    <row r="64" spans="1:28">
      <c r="A64" s="142" t="s">
        <v>962</v>
      </c>
      <c r="B64" s="149" t="s">
        <v>176</v>
      </c>
      <c r="C64" s="24"/>
      <c r="D64" s="23"/>
      <c r="E64" s="142" t="s">
        <v>963</v>
      </c>
      <c r="F64" s="150" t="s">
        <v>178</v>
      </c>
      <c r="G64" s="24"/>
      <c r="H64" s="24"/>
      <c r="M64" s="19"/>
    </row>
    <row r="65" spans="1:13">
      <c r="A65" s="142" t="s">
        <v>964</v>
      </c>
      <c r="B65" s="155" t="s">
        <v>179</v>
      </c>
      <c r="C65" s="406">
        <f>SUM(C59:C64)</f>
        <v>0</v>
      </c>
      <c r="D65" s="407">
        <f>SUM(D59:D64)</f>
        <v>0</v>
      </c>
      <c r="E65" s="142" t="s">
        <v>965</v>
      </c>
      <c r="F65" s="150" t="s">
        <v>181</v>
      </c>
      <c r="G65" s="24"/>
      <c r="H65" s="24"/>
    </row>
    <row r="66" spans="1:13">
      <c r="A66" s="142"/>
      <c r="B66" s="155"/>
      <c r="C66" s="408"/>
      <c r="D66" s="409"/>
      <c r="E66" s="142" t="s">
        <v>966</v>
      </c>
      <c r="F66" s="150" t="s">
        <v>183</v>
      </c>
      <c r="G66" s="24">
        <v>255</v>
      </c>
      <c r="H66" s="24">
        <v>269</v>
      </c>
    </row>
    <row r="67" spans="1:13">
      <c r="A67" s="142" t="s">
        <v>967</v>
      </c>
      <c r="B67" s="171"/>
      <c r="C67" s="410"/>
      <c r="D67" s="411"/>
      <c r="E67" s="142" t="s">
        <v>968</v>
      </c>
      <c r="F67" s="150" t="s">
        <v>186</v>
      </c>
      <c r="G67" s="24">
        <v>12</v>
      </c>
      <c r="H67" s="24">
        <v>11</v>
      </c>
    </row>
    <row r="68" spans="1:13">
      <c r="A68" s="142" t="s">
        <v>969</v>
      </c>
      <c r="B68" s="149" t="s">
        <v>188</v>
      </c>
      <c r="C68" s="24">
        <v>5362</v>
      </c>
      <c r="D68" s="24">
        <v>4368</v>
      </c>
      <c r="E68" s="142" t="s">
        <v>970</v>
      </c>
      <c r="F68" s="150" t="s">
        <v>190</v>
      </c>
      <c r="G68" s="24">
        <v>12</v>
      </c>
      <c r="H68" s="24">
        <v>19</v>
      </c>
    </row>
    <row r="69" spans="1:13">
      <c r="A69" s="142" t="s">
        <v>971</v>
      </c>
      <c r="B69" s="149" t="s">
        <v>192</v>
      </c>
      <c r="C69" s="24"/>
      <c r="D69" s="24"/>
      <c r="E69" s="157" t="s">
        <v>972</v>
      </c>
      <c r="F69" s="150" t="s">
        <v>193</v>
      </c>
      <c r="G69" s="24">
        <v>40</v>
      </c>
      <c r="H69" s="24">
        <v>40</v>
      </c>
    </row>
    <row r="70" spans="1:13">
      <c r="A70" s="142" t="s">
        <v>973</v>
      </c>
      <c r="B70" s="149" t="s">
        <v>195</v>
      </c>
      <c r="C70" s="24">
        <v>11</v>
      </c>
      <c r="D70" s="24">
        <v>11</v>
      </c>
      <c r="E70" s="142" t="s">
        <v>974</v>
      </c>
      <c r="F70" s="150" t="s">
        <v>197</v>
      </c>
      <c r="G70" s="24"/>
      <c r="H70" s="24"/>
    </row>
    <row r="71" spans="1:13">
      <c r="A71" s="142" t="s">
        <v>931</v>
      </c>
      <c r="B71" s="149" t="s">
        <v>199</v>
      </c>
      <c r="C71" s="24"/>
      <c r="D71" s="24"/>
      <c r="E71" s="158" t="s">
        <v>975</v>
      </c>
      <c r="F71" s="154" t="s">
        <v>200</v>
      </c>
      <c r="G71" s="406">
        <f>G59+G60+G61+G69+G70</f>
        <v>7913</v>
      </c>
      <c r="H71" s="407">
        <f>H59+H60+H61+H69+H70</f>
        <v>7538</v>
      </c>
    </row>
    <row r="72" spans="1:13">
      <c r="A72" s="142" t="s">
        <v>976</v>
      </c>
      <c r="B72" s="149" t="s">
        <v>202</v>
      </c>
      <c r="C72" s="24"/>
      <c r="D72" s="24"/>
      <c r="E72" s="158"/>
      <c r="F72" s="150"/>
      <c r="G72" s="408"/>
      <c r="H72" s="409"/>
    </row>
    <row r="73" spans="1:13">
      <c r="A73" s="142" t="s">
        <v>977</v>
      </c>
      <c r="B73" s="149" t="s">
        <v>204</v>
      </c>
      <c r="C73" s="24"/>
      <c r="D73" s="24"/>
      <c r="E73" s="142" t="s">
        <v>978</v>
      </c>
      <c r="F73" s="154" t="s">
        <v>206</v>
      </c>
      <c r="G73" s="34"/>
      <c r="H73" s="35"/>
    </row>
    <row r="74" spans="1:13">
      <c r="A74" s="142" t="s">
        <v>979</v>
      </c>
      <c r="B74" s="149" t="s">
        <v>208</v>
      </c>
      <c r="C74" s="24"/>
      <c r="D74" s="24"/>
      <c r="E74" s="180"/>
      <c r="F74" s="181"/>
      <c r="G74" s="408"/>
      <c r="H74" s="428"/>
    </row>
    <row r="75" spans="1:13">
      <c r="A75" s="142" t="s">
        <v>980</v>
      </c>
      <c r="B75" s="149" t="s">
        <v>210</v>
      </c>
      <c r="C75" s="24"/>
      <c r="D75" s="24"/>
      <c r="E75" s="157" t="s">
        <v>941</v>
      </c>
      <c r="F75" s="154" t="s">
        <v>211</v>
      </c>
      <c r="G75" s="34"/>
      <c r="H75" s="35"/>
    </row>
    <row r="76" spans="1:13">
      <c r="A76" s="142" t="s">
        <v>981</v>
      </c>
      <c r="B76" s="155" t="s">
        <v>212</v>
      </c>
      <c r="C76" s="406">
        <f>SUM(C68:C75)</f>
        <v>5373</v>
      </c>
      <c r="D76" s="407">
        <f>SUM(D68:D75)</f>
        <v>4379</v>
      </c>
      <c r="E76" s="157"/>
      <c r="F76" s="181"/>
      <c r="G76" s="408"/>
      <c r="H76" s="428"/>
    </row>
    <row r="77" spans="1:13">
      <c r="A77" s="142"/>
      <c r="B77" s="149"/>
      <c r="C77" s="408"/>
      <c r="D77" s="409"/>
      <c r="E77" s="142" t="s">
        <v>982</v>
      </c>
      <c r="F77" s="154" t="s">
        <v>214</v>
      </c>
      <c r="G77" s="34"/>
      <c r="H77" s="35"/>
    </row>
    <row r="78" spans="1:13">
      <c r="A78" s="142" t="s">
        <v>983</v>
      </c>
      <c r="B78" s="171"/>
      <c r="C78" s="410"/>
      <c r="D78" s="411"/>
      <c r="E78" s="142"/>
      <c r="F78" s="161"/>
      <c r="G78" s="422"/>
      <c r="H78" s="423"/>
      <c r="M78" s="19"/>
    </row>
    <row r="79" spans="1:13">
      <c r="A79" s="142" t="s">
        <v>984</v>
      </c>
      <c r="B79" s="149" t="s">
        <v>217</v>
      </c>
      <c r="C79" s="408">
        <f>SUM(C80:C82)</f>
        <v>0</v>
      </c>
      <c r="D79" s="409">
        <f>SUM(D80:D82)</f>
        <v>0</v>
      </c>
      <c r="E79" s="157" t="s">
        <v>985</v>
      </c>
      <c r="F79" s="159" t="s">
        <v>218</v>
      </c>
      <c r="G79" s="410">
        <f>G71+G73+G75+G77</f>
        <v>7913</v>
      </c>
      <c r="H79" s="411">
        <f>H71+H73+H75+H77</f>
        <v>7538</v>
      </c>
    </row>
    <row r="80" spans="1:13">
      <c r="A80" s="142" t="s">
        <v>920</v>
      </c>
      <c r="B80" s="149" t="s">
        <v>220</v>
      </c>
      <c r="C80" s="24"/>
      <c r="D80" s="23"/>
      <c r="E80" s="182"/>
      <c r="F80" s="181"/>
      <c r="G80" s="408"/>
      <c r="H80" s="428"/>
    </row>
    <row r="81" spans="1:13">
      <c r="A81" s="142" t="s">
        <v>986</v>
      </c>
      <c r="B81" s="149" t="s">
        <v>222</v>
      </c>
      <c r="C81" s="24"/>
      <c r="D81" s="23"/>
      <c r="E81" s="142"/>
      <c r="F81" s="183"/>
      <c r="G81" s="429"/>
      <c r="H81" s="430"/>
    </row>
    <row r="82" spans="1:13">
      <c r="A82" s="142" t="s">
        <v>924</v>
      </c>
      <c r="B82" s="149" t="s">
        <v>224</v>
      </c>
      <c r="C82" s="24"/>
      <c r="D82" s="23"/>
      <c r="E82" s="180"/>
      <c r="F82" s="184"/>
      <c r="G82" s="429"/>
      <c r="H82" s="430"/>
    </row>
    <row r="83" spans="1:13">
      <c r="A83" s="142" t="s">
        <v>987</v>
      </c>
      <c r="B83" s="149" t="s">
        <v>226</v>
      </c>
      <c r="C83" s="24"/>
      <c r="D83" s="23"/>
      <c r="E83" s="185"/>
      <c r="F83" s="184"/>
      <c r="G83" s="429"/>
      <c r="H83" s="430"/>
    </row>
    <row r="84" spans="1:13">
      <c r="A84" s="142" t="s">
        <v>988</v>
      </c>
      <c r="B84" s="149" t="s">
        <v>227</v>
      </c>
      <c r="C84" s="24"/>
      <c r="D84" s="23"/>
      <c r="E84" s="180"/>
      <c r="F84" s="184"/>
      <c r="G84" s="429"/>
      <c r="H84" s="430"/>
    </row>
    <row r="85" spans="1:13">
      <c r="A85" s="142" t="s">
        <v>989</v>
      </c>
      <c r="B85" s="155" t="s">
        <v>228</v>
      </c>
      <c r="C85" s="406">
        <f>C84+C83+C79</f>
        <v>0</v>
      </c>
      <c r="D85" s="407">
        <f>D84+D83+D79</f>
        <v>0</v>
      </c>
      <c r="E85" s="185"/>
      <c r="F85" s="184"/>
      <c r="G85" s="429"/>
      <c r="H85" s="430"/>
    </row>
    <row r="86" spans="1:13">
      <c r="A86" s="142"/>
      <c r="B86" s="155"/>
      <c r="C86" s="408"/>
      <c r="D86" s="409"/>
      <c r="E86" s="180"/>
      <c r="F86" s="184"/>
      <c r="G86" s="429"/>
      <c r="H86" s="430"/>
      <c r="M86" s="19"/>
    </row>
    <row r="87" spans="1:13">
      <c r="A87" s="142" t="s">
        <v>990</v>
      </c>
      <c r="B87" s="149"/>
      <c r="C87" s="408"/>
      <c r="D87" s="409"/>
      <c r="E87" s="185"/>
      <c r="F87" s="184"/>
      <c r="G87" s="429"/>
      <c r="H87" s="430"/>
    </row>
    <row r="88" spans="1:13">
      <c r="A88" s="142" t="s">
        <v>991</v>
      </c>
      <c r="B88" s="149" t="s">
        <v>231</v>
      </c>
      <c r="C88" s="24">
        <v>5</v>
      </c>
      <c r="D88" s="24">
        <v>5</v>
      </c>
      <c r="E88" s="180"/>
      <c r="F88" s="184"/>
      <c r="G88" s="429"/>
      <c r="H88" s="430"/>
      <c r="M88" s="19"/>
    </row>
    <row r="89" spans="1:13">
      <c r="A89" s="142" t="s">
        <v>992</v>
      </c>
      <c r="B89" s="149" t="s">
        <v>233</v>
      </c>
      <c r="C89" s="24">
        <v>2984</v>
      </c>
      <c r="D89" s="24">
        <v>3831</v>
      </c>
      <c r="E89" s="185"/>
      <c r="F89" s="184"/>
      <c r="G89" s="429"/>
      <c r="H89" s="430"/>
    </row>
    <row r="90" spans="1:13">
      <c r="A90" s="142" t="s">
        <v>993</v>
      </c>
      <c r="B90" s="149" t="s">
        <v>235</v>
      </c>
      <c r="C90" s="24">
        <v>1810</v>
      </c>
      <c r="D90" s="24">
        <v>1773</v>
      </c>
      <c r="E90" s="185"/>
      <c r="F90" s="184"/>
      <c r="G90" s="429"/>
      <c r="H90" s="430"/>
      <c r="M90" s="19"/>
    </row>
    <row r="91" spans="1:13">
      <c r="A91" s="142" t="s">
        <v>994</v>
      </c>
      <c r="B91" s="149" t="s">
        <v>237</v>
      </c>
      <c r="C91" s="24"/>
      <c r="D91" s="24"/>
      <c r="E91" s="185"/>
      <c r="F91" s="184"/>
      <c r="G91" s="429"/>
      <c r="H91" s="430"/>
    </row>
    <row r="92" spans="1:13">
      <c r="A92" s="142" t="s">
        <v>995</v>
      </c>
      <c r="B92" s="155" t="s">
        <v>238</v>
      </c>
      <c r="C92" s="406">
        <f>SUM(C88:C91)</f>
        <v>4799</v>
      </c>
      <c r="D92" s="407">
        <f>SUM(D88:D91)</f>
        <v>5609</v>
      </c>
      <c r="E92" s="185"/>
      <c r="F92" s="184"/>
      <c r="G92" s="429"/>
      <c r="H92" s="430"/>
      <c r="M92" s="19"/>
    </row>
    <row r="93" spans="1:13">
      <c r="A93" s="142" t="s">
        <v>996</v>
      </c>
      <c r="B93" s="155" t="s">
        <v>240</v>
      </c>
      <c r="C93" s="34">
        <v>11</v>
      </c>
      <c r="D93" s="35">
        <v>24</v>
      </c>
      <c r="E93" s="185"/>
      <c r="F93" s="184"/>
      <c r="G93" s="429"/>
      <c r="H93" s="430"/>
    </row>
    <row r="94" spans="1:13" ht="16.5" thickBot="1">
      <c r="A94" s="174" t="s">
        <v>997</v>
      </c>
      <c r="B94" s="186" t="s">
        <v>241</v>
      </c>
      <c r="C94" s="412">
        <f>C65+C76+C85+C92+C93</f>
        <v>10183</v>
      </c>
      <c r="D94" s="413">
        <f>D65+D76+D85+D92+D93</f>
        <v>10012</v>
      </c>
      <c r="E94" s="187"/>
      <c r="F94" s="188"/>
      <c r="G94" s="431"/>
      <c r="H94" s="432"/>
      <c r="M94" s="19"/>
    </row>
    <row r="95" spans="1:13" ht="16.5" thickBot="1">
      <c r="A95" s="189" t="s">
        <v>998</v>
      </c>
      <c r="B95" s="190" t="s">
        <v>243</v>
      </c>
      <c r="C95" s="416">
        <f>C94+C56</f>
        <v>55734</v>
      </c>
      <c r="D95" s="417">
        <f>D94+D56</f>
        <v>56322</v>
      </c>
      <c r="E95" s="191" t="s">
        <v>999</v>
      </c>
      <c r="F95" s="192" t="s">
        <v>244</v>
      </c>
      <c r="G95" s="416">
        <f>G37+G40+G56+G79</f>
        <v>55734</v>
      </c>
      <c r="H95" s="417">
        <f>H37+H40+H56+H79</f>
        <v>56322</v>
      </c>
    </row>
    <row r="96" spans="1:13">
      <c r="A96" s="22"/>
      <c r="B96" s="38"/>
      <c r="C96" s="22"/>
      <c r="D96" s="22"/>
      <c r="E96" s="39"/>
      <c r="M96" s="19"/>
    </row>
    <row r="97" spans="1:13">
      <c r="A97" s="41"/>
      <c r="B97" s="38"/>
      <c r="C97" s="22"/>
      <c r="D97" s="22"/>
      <c r="E97" s="39"/>
      <c r="M97" s="19"/>
    </row>
    <row r="98" spans="1:13">
      <c r="A98" s="81" t="s">
        <v>1177</v>
      </c>
      <c r="B98" s="479">
        <f>pdeReportingDate</f>
        <v>45958</v>
      </c>
      <c r="C98" s="479"/>
      <c r="D98" s="479"/>
      <c r="E98" s="479"/>
      <c r="F98" s="479"/>
      <c r="G98" s="479"/>
      <c r="H98" s="479"/>
      <c r="M98" s="19"/>
    </row>
    <row r="99" spans="1:13">
      <c r="A99" s="81"/>
      <c r="B99" s="14"/>
      <c r="C99" s="14"/>
      <c r="D99" s="14"/>
      <c r="E99" s="14"/>
      <c r="F99" s="14"/>
      <c r="G99" s="14"/>
      <c r="H99" s="14"/>
      <c r="M99" s="19"/>
    </row>
    <row r="100" spans="1:13">
      <c r="A100" s="82" t="s">
        <v>1178</v>
      </c>
      <c r="B100" s="480" t="str">
        <f>authorName</f>
        <v>Kremena Dulgerova</v>
      </c>
      <c r="C100" s="480"/>
      <c r="D100" s="480"/>
      <c r="E100" s="480"/>
      <c r="F100" s="480"/>
      <c r="G100" s="480"/>
      <c r="H100" s="480"/>
    </row>
    <row r="101" spans="1:13">
      <c r="A101" s="82"/>
      <c r="B101" s="17"/>
      <c r="C101" s="17"/>
      <c r="D101" s="17"/>
      <c r="E101" s="17"/>
      <c r="F101" s="17"/>
      <c r="G101" s="17"/>
      <c r="H101" s="17"/>
    </row>
    <row r="102" spans="1:13">
      <c r="A102" s="82" t="s">
        <v>1179</v>
      </c>
      <c r="B102" s="481" t="str">
        <f>Title!B17</f>
        <v>Vasil Velev</v>
      </c>
      <c r="C102" s="482"/>
      <c r="D102" s="482"/>
      <c r="E102" s="482"/>
      <c r="F102" s="482"/>
      <c r="G102" s="482"/>
      <c r="H102" s="482"/>
    </row>
    <row r="103" spans="1:13" ht="21.75" customHeight="1">
      <c r="A103" s="83"/>
      <c r="B103" s="478" t="s">
        <v>245</v>
      </c>
      <c r="C103" s="478"/>
      <c r="D103" s="478"/>
      <c r="E103" s="478"/>
      <c r="M103" s="19"/>
    </row>
    <row r="104" spans="1:13" ht="21.75" customHeight="1">
      <c r="A104" s="83"/>
      <c r="B104" s="478"/>
      <c r="C104" s="478"/>
      <c r="D104" s="478"/>
      <c r="E104" s="478"/>
    </row>
    <row r="105" spans="1:13" ht="21.75" customHeight="1">
      <c r="A105" s="83"/>
      <c r="B105" s="478" t="s">
        <v>245</v>
      </c>
      <c r="C105" s="478"/>
      <c r="D105" s="478"/>
      <c r="E105" s="478"/>
      <c r="M105" s="19"/>
    </row>
    <row r="106" spans="1:13" ht="21.75" customHeight="1">
      <c r="A106" s="83"/>
      <c r="B106" s="478" t="s">
        <v>245</v>
      </c>
      <c r="C106" s="478"/>
      <c r="D106" s="478"/>
      <c r="E106" s="478"/>
    </row>
    <row r="107" spans="1:13" ht="21.75" customHeight="1">
      <c r="A107" s="83"/>
      <c r="B107" s="478"/>
      <c r="C107" s="478"/>
      <c r="D107" s="478"/>
      <c r="E107" s="478"/>
      <c r="M107" s="19"/>
    </row>
    <row r="108" spans="1:13" ht="21.75" customHeight="1">
      <c r="A108" s="83"/>
      <c r="B108" s="478"/>
      <c r="C108" s="478"/>
      <c r="D108" s="478"/>
      <c r="E108" s="478"/>
    </row>
    <row r="109" spans="1:13" ht="21.75" customHeight="1">
      <c r="A109" s="83"/>
      <c r="B109" s="478"/>
      <c r="C109" s="478"/>
      <c r="D109" s="478"/>
      <c r="E109" s="478"/>
      <c r="M109" s="19"/>
    </row>
    <row r="117" spans="5:13">
      <c r="E117" s="39"/>
    </row>
    <row r="119" spans="5:13">
      <c r="E119" s="39"/>
      <c r="M119" s="19"/>
    </row>
    <row r="121" spans="5:13">
      <c r="E121" s="39"/>
      <c r="M121" s="19"/>
    </row>
    <row r="123" spans="5:13">
      <c r="E123" s="39"/>
    </row>
    <row r="125" spans="5:13">
      <c r="E125" s="39"/>
      <c r="M125" s="19"/>
    </row>
    <row r="127" spans="5:13">
      <c r="E127" s="39"/>
      <c r="M127" s="19"/>
    </row>
    <row r="129" spans="5:13">
      <c r="M129" s="19"/>
    </row>
    <row r="131" spans="5:13">
      <c r="M131" s="19"/>
    </row>
    <row r="133" spans="5:13">
      <c r="M133" s="19"/>
    </row>
    <row r="135" spans="5:13">
      <c r="E135" s="39"/>
      <c r="M135" s="19"/>
    </row>
    <row r="137" spans="5:13">
      <c r="E137" s="39"/>
      <c r="M137" s="19"/>
    </row>
    <row r="139" spans="5:13">
      <c r="E139" s="39"/>
      <c r="M139" s="19"/>
    </row>
    <row r="141" spans="5:13">
      <c r="E141" s="39"/>
      <c r="M141" s="19"/>
    </row>
    <row r="143" spans="5:13">
      <c r="E143" s="39"/>
    </row>
    <row r="145" spans="5:13">
      <c r="E145" s="39"/>
    </row>
    <row r="147" spans="5:13">
      <c r="E147" s="39"/>
    </row>
    <row r="149" spans="5:13">
      <c r="E149" s="39"/>
      <c r="M149" s="19"/>
    </row>
    <row r="151" spans="5:13">
      <c r="M151" s="19"/>
    </row>
    <row r="153" spans="5:13">
      <c r="M153" s="19"/>
    </row>
    <row r="159" spans="5:13">
      <c r="E159" s="39"/>
    </row>
    <row r="161" spans="1:18" s="40" customFormat="1">
      <c r="A161" s="13"/>
      <c r="B161" s="13"/>
      <c r="C161" s="13"/>
      <c r="D161" s="13"/>
      <c r="E161" s="39"/>
      <c r="G161" s="13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</row>
    <row r="163" spans="1:18" s="40" customFormat="1">
      <c r="A163" s="13"/>
      <c r="B163" s="13"/>
      <c r="C163" s="13"/>
      <c r="D163" s="13"/>
      <c r="E163" s="39"/>
      <c r="G163" s="13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</row>
    <row r="165" spans="1:18" s="40" customFormat="1">
      <c r="A165" s="13"/>
      <c r="B165" s="13"/>
      <c r="C165" s="13"/>
      <c r="D165" s="13"/>
      <c r="E165" s="39"/>
      <c r="G165" s="13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</row>
    <row r="167" spans="1:18" s="40" customFormat="1">
      <c r="A167" s="13"/>
      <c r="B167" s="13"/>
      <c r="C167" s="13"/>
      <c r="D167" s="13"/>
      <c r="E167" s="39"/>
      <c r="G167" s="13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</row>
    <row r="175" spans="1:18" s="40" customFormat="1">
      <c r="A175" s="13"/>
      <c r="B175" s="13"/>
      <c r="C175" s="13"/>
      <c r="D175" s="13"/>
      <c r="E175" s="39"/>
      <c r="G175" s="13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</row>
    <row r="177" spans="1:18" s="40" customFormat="1">
      <c r="A177" s="13"/>
      <c r="B177" s="13"/>
      <c r="C177" s="13"/>
      <c r="D177" s="13"/>
      <c r="E177" s="39"/>
      <c r="G177" s="13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</row>
    <row r="179" spans="1:18" s="40" customFormat="1">
      <c r="A179" s="13"/>
      <c r="B179" s="13"/>
      <c r="C179" s="13"/>
      <c r="D179" s="13"/>
      <c r="E179" s="39"/>
      <c r="G179" s="13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</row>
    <row r="181" spans="1:18" s="40" customFormat="1">
      <c r="A181" s="13"/>
      <c r="B181" s="13"/>
      <c r="C181" s="13"/>
      <c r="D181" s="13"/>
      <c r="E181" s="39"/>
      <c r="G181" s="13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</row>
    <row r="185" spans="1:18" s="40" customFormat="1">
      <c r="A185" s="13"/>
      <c r="B185" s="13"/>
      <c r="C185" s="13"/>
      <c r="D185" s="13"/>
      <c r="E185" s="39"/>
      <c r="G185" s="13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</row>
  </sheetData>
  <sheetProtection insertRows="0"/>
  <mergeCells count="13">
    <mergeCell ref="B5:D5"/>
    <mergeCell ref="B4:C4"/>
    <mergeCell ref="B6:C6"/>
    <mergeCell ref="B109:E109"/>
    <mergeCell ref="B98:H98"/>
    <mergeCell ref="B100:H100"/>
    <mergeCell ref="B102:H102"/>
    <mergeCell ref="B103:E103"/>
    <mergeCell ref="B104:E104"/>
    <mergeCell ref="B105:E105"/>
    <mergeCell ref="B106:E106"/>
    <mergeCell ref="B107:E107"/>
    <mergeCell ref="B108:E108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4:D27 C31:D31 C48:D51 C12:D19 C36:D39 C54:D55 C41:D45 C21:D22 G59:H60 G77:H77 G75:H75 G73:H73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U316"/>
  <sheetViews>
    <sheetView zoomScale="70" zoomScaleNormal="70" zoomScaleSheetLayoutView="100" workbookViewId="0">
      <selection activeCell="B4" sqref="B4"/>
    </sheetView>
  </sheetViews>
  <sheetFormatPr defaultColWidth="10.7109375" defaultRowHeight="15.75"/>
  <cols>
    <col min="1" max="1" width="57.85546875" style="258" customWidth="1"/>
    <col min="2" max="2" width="12.140625" style="258" customWidth="1"/>
    <col min="3" max="3" width="17.7109375" style="205" customWidth="1"/>
    <col min="4" max="4" width="17.85546875" style="205" customWidth="1"/>
    <col min="5" max="5" width="57.85546875" style="258" customWidth="1"/>
    <col min="6" max="6" width="12.140625" style="258" customWidth="1"/>
    <col min="7" max="8" width="17.85546875" style="205" customWidth="1"/>
    <col min="9" max="21" width="10.7109375" style="196"/>
    <col min="22" max="256" width="10.7109375" style="205"/>
    <col min="257" max="257" width="57.85546875" style="205" customWidth="1"/>
    <col min="258" max="258" width="12.140625" style="205" customWidth="1"/>
    <col min="259" max="259" width="17.7109375" style="205" customWidth="1"/>
    <col min="260" max="260" width="17.85546875" style="205" customWidth="1"/>
    <col min="261" max="261" width="57.85546875" style="205" customWidth="1"/>
    <col min="262" max="262" width="12.140625" style="205" customWidth="1"/>
    <col min="263" max="264" width="17.85546875" style="205" customWidth="1"/>
    <col min="265" max="512" width="10.7109375" style="205"/>
    <col min="513" max="513" width="57.85546875" style="205" customWidth="1"/>
    <col min="514" max="514" width="12.140625" style="205" customWidth="1"/>
    <col min="515" max="515" width="17.7109375" style="205" customWidth="1"/>
    <col min="516" max="516" width="17.85546875" style="205" customWidth="1"/>
    <col min="517" max="517" width="57.85546875" style="205" customWidth="1"/>
    <col min="518" max="518" width="12.140625" style="205" customWidth="1"/>
    <col min="519" max="520" width="17.85546875" style="205" customWidth="1"/>
    <col min="521" max="768" width="10.7109375" style="205"/>
    <col min="769" max="769" width="57.85546875" style="205" customWidth="1"/>
    <col min="770" max="770" width="12.140625" style="205" customWidth="1"/>
    <col min="771" max="771" width="17.7109375" style="205" customWidth="1"/>
    <col min="772" max="772" width="17.85546875" style="205" customWidth="1"/>
    <col min="773" max="773" width="57.85546875" style="205" customWidth="1"/>
    <col min="774" max="774" width="12.140625" style="205" customWidth="1"/>
    <col min="775" max="776" width="17.85546875" style="205" customWidth="1"/>
    <col min="777" max="1024" width="10.7109375" style="205"/>
    <col min="1025" max="1025" width="57.85546875" style="205" customWidth="1"/>
    <col min="1026" max="1026" width="12.140625" style="205" customWidth="1"/>
    <col min="1027" max="1027" width="17.7109375" style="205" customWidth="1"/>
    <col min="1028" max="1028" width="17.85546875" style="205" customWidth="1"/>
    <col min="1029" max="1029" width="57.85546875" style="205" customWidth="1"/>
    <col min="1030" max="1030" width="12.140625" style="205" customWidth="1"/>
    <col min="1031" max="1032" width="17.85546875" style="205" customWidth="1"/>
    <col min="1033" max="1280" width="10.7109375" style="205"/>
    <col min="1281" max="1281" width="57.85546875" style="205" customWidth="1"/>
    <col min="1282" max="1282" width="12.140625" style="205" customWidth="1"/>
    <col min="1283" max="1283" width="17.7109375" style="205" customWidth="1"/>
    <col min="1284" max="1284" width="17.85546875" style="205" customWidth="1"/>
    <col min="1285" max="1285" width="57.85546875" style="205" customWidth="1"/>
    <col min="1286" max="1286" width="12.140625" style="205" customWidth="1"/>
    <col min="1287" max="1288" width="17.85546875" style="205" customWidth="1"/>
    <col min="1289" max="1536" width="10.7109375" style="205"/>
    <col min="1537" max="1537" width="57.85546875" style="205" customWidth="1"/>
    <col min="1538" max="1538" width="12.140625" style="205" customWidth="1"/>
    <col min="1539" max="1539" width="17.7109375" style="205" customWidth="1"/>
    <col min="1540" max="1540" width="17.85546875" style="205" customWidth="1"/>
    <col min="1541" max="1541" width="57.85546875" style="205" customWidth="1"/>
    <col min="1542" max="1542" width="12.140625" style="205" customWidth="1"/>
    <col min="1543" max="1544" width="17.85546875" style="205" customWidth="1"/>
    <col min="1545" max="1792" width="10.7109375" style="205"/>
    <col min="1793" max="1793" width="57.85546875" style="205" customWidth="1"/>
    <col min="1794" max="1794" width="12.140625" style="205" customWidth="1"/>
    <col min="1795" max="1795" width="17.7109375" style="205" customWidth="1"/>
    <col min="1796" max="1796" width="17.85546875" style="205" customWidth="1"/>
    <col min="1797" max="1797" width="57.85546875" style="205" customWidth="1"/>
    <col min="1798" max="1798" width="12.140625" style="205" customWidth="1"/>
    <col min="1799" max="1800" width="17.85546875" style="205" customWidth="1"/>
    <col min="1801" max="2048" width="10.7109375" style="205"/>
    <col min="2049" max="2049" width="57.85546875" style="205" customWidth="1"/>
    <col min="2050" max="2050" width="12.140625" style="205" customWidth="1"/>
    <col min="2051" max="2051" width="17.7109375" style="205" customWidth="1"/>
    <col min="2052" max="2052" width="17.85546875" style="205" customWidth="1"/>
    <col min="2053" max="2053" width="57.85546875" style="205" customWidth="1"/>
    <col min="2054" max="2054" width="12.140625" style="205" customWidth="1"/>
    <col min="2055" max="2056" width="17.85546875" style="205" customWidth="1"/>
    <col min="2057" max="2304" width="10.7109375" style="205"/>
    <col min="2305" max="2305" width="57.85546875" style="205" customWidth="1"/>
    <col min="2306" max="2306" width="12.140625" style="205" customWidth="1"/>
    <col min="2307" max="2307" width="17.7109375" style="205" customWidth="1"/>
    <col min="2308" max="2308" width="17.85546875" style="205" customWidth="1"/>
    <col min="2309" max="2309" width="57.85546875" style="205" customWidth="1"/>
    <col min="2310" max="2310" width="12.140625" style="205" customWidth="1"/>
    <col min="2311" max="2312" width="17.85546875" style="205" customWidth="1"/>
    <col min="2313" max="2560" width="10.7109375" style="205"/>
    <col min="2561" max="2561" width="57.85546875" style="205" customWidth="1"/>
    <col min="2562" max="2562" width="12.140625" style="205" customWidth="1"/>
    <col min="2563" max="2563" width="17.7109375" style="205" customWidth="1"/>
    <col min="2564" max="2564" width="17.85546875" style="205" customWidth="1"/>
    <col min="2565" max="2565" width="57.85546875" style="205" customWidth="1"/>
    <col min="2566" max="2566" width="12.140625" style="205" customWidth="1"/>
    <col min="2567" max="2568" width="17.85546875" style="205" customWidth="1"/>
    <col min="2569" max="2816" width="10.7109375" style="205"/>
    <col min="2817" max="2817" width="57.85546875" style="205" customWidth="1"/>
    <col min="2818" max="2818" width="12.140625" style="205" customWidth="1"/>
    <col min="2819" max="2819" width="17.7109375" style="205" customWidth="1"/>
    <col min="2820" max="2820" width="17.85546875" style="205" customWidth="1"/>
    <col min="2821" max="2821" width="57.85546875" style="205" customWidth="1"/>
    <col min="2822" max="2822" width="12.140625" style="205" customWidth="1"/>
    <col min="2823" max="2824" width="17.85546875" style="205" customWidth="1"/>
    <col min="2825" max="3072" width="10.7109375" style="205"/>
    <col min="3073" max="3073" width="57.85546875" style="205" customWidth="1"/>
    <col min="3074" max="3074" width="12.140625" style="205" customWidth="1"/>
    <col min="3075" max="3075" width="17.7109375" style="205" customWidth="1"/>
    <col min="3076" max="3076" width="17.85546875" style="205" customWidth="1"/>
    <col min="3077" max="3077" width="57.85546875" style="205" customWidth="1"/>
    <col min="3078" max="3078" width="12.140625" style="205" customWidth="1"/>
    <col min="3079" max="3080" width="17.85546875" style="205" customWidth="1"/>
    <col min="3081" max="3328" width="10.7109375" style="205"/>
    <col min="3329" max="3329" width="57.85546875" style="205" customWidth="1"/>
    <col min="3330" max="3330" width="12.140625" style="205" customWidth="1"/>
    <col min="3331" max="3331" width="17.7109375" style="205" customWidth="1"/>
    <col min="3332" max="3332" width="17.85546875" style="205" customWidth="1"/>
    <col min="3333" max="3333" width="57.85546875" style="205" customWidth="1"/>
    <col min="3334" max="3334" width="12.140625" style="205" customWidth="1"/>
    <col min="3335" max="3336" width="17.85546875" style="205" customWidth="1"/>
    <col min="3337" max="3584" width="10.7109375" style="205"/>
    <col min="3585" max="3585" width="57.85546875" style="205" customWidth="1"/>
    <col min="3586" max="3586" width="12.140625" style="205" customWidth="1"/>
    <col min="3587" max="3587" width="17.7109375" style="205" customWidth="1"/>
    <col min="3588" max="3588" width="17.85546875" style="205" customWidth="1"/>
    <col min="3589" max="3589" width="57.85546875" style="205" customWidth="1"/>
    <col min="3590" max="3590" width="12.140625" style="205" customWidth="1"/>
    <col min="3591" max="3592" width="17.85546875" style="205" customWidth="1"/>
    <col min="3593" max="3840" width="10.7109375" style="205"/>
    <col min="3841" max="3841" width="57.85546875" style="205" customWidth="1"/>
    <col min="3842" max="3842" width="12.140625" style="205" customWidth="1"/>
    <col min="3843" max="3843" width="17.7109375" style="205" customWidth="1"/>
    <col min="3844" max="3844" width="17.85546875" style="205" customWidth="1"/>
    <col min="3845" max="3845" width="57.85546875" style="205" customWidth="1"/>
    <col min="3846" max="3846" width="12.140625" style="205" customWidth="1"/>
    <col min="3847" max="3848" width="17.85546875" style="205" customWidth="1"/>
    <col min="3849" max="4096" width="10.7109375" style="205"/>
    <col min="4097" max="4097" width="57.85546875" style="205" customWidth="1"/>
    <col min="4098" max="4098" width="12.140625" style="205" customWidth="1"/>
    <col min="4099" max="4099" width="17.7109375" style="205" customWidth="1"/>
    <col min="4100" max="4100" width="17.85546875" style="205" customWidth="1"/>
    <col min="4101" max="4101" width="57.85546875" style="205" customWidth="1"/>
    <col min="4102" max="4102" width="12.140625" style="205" customWidth="1"/>
    <col min="4103" max="4104" width="17.85546875" style="205" customWidth="1"/>
    <col min="4105" max="4352" width="10.7109375" style="205"/>
    <col min="4353" max="4353" width="57.85546875" style="205" customWidth="1"/>
    <col min="4354" max="4354" width="12.140625" style="205" customWidth="1"/>
    <col min="4355" max="4355" width="17.7109375" style="205" customWidth="1"/>
    <col min="4356" max="4356" width="17.85546875" style="205" customWidth="1"/>
    <col min="4357" max="4357" width="57.85546875" style="205" customWidth="1"/>
    <col min="4358" max="4358" width="12.140625" style="205" customWidth="1"/>
    <col min="4359" max="4360" width="17.85546875" style="205" customWidth="1"/>
    <col min="4361" max="4608" width="10.7109375" style="205"/>
    <col min="4609" max="4609" width="57.85546875" style="205" customWidth="1"/>
    <col min="4610" max="4610" width="12.140625" style="205" customWidth="1"/>
    <col min="4611" max="4611" width="17.7109375" style="205" customWidth="1"/>
    <col min="4612" max="4612" width="17.85546875" style="205" customWidth="1"/>
    <col min="4613" max="4613" width="57.85546875" style="205" customWidth="1"/>
    <col min="4614" max="4614" width="12.140625" style="205" customWidth="1"/>
    <col min="4615" max="4616" width="17.85546875" style="205" customWidth="1"/>
    <col min="4617" max="4864" width="10.7109375" style="205"/>
    <col min="4865" max="4865" width="57.85546875" style="205" customWidth="1"/>
    <col min="4866" max="4866" width="12.140625" style="205" customWidth="1"/>
    <col min="4867" max="4867" width="17.7109375" style="205" customWidth="1"/>
    <col min="4868" max="4868" width="17.85546875" style="205" customWidth="1"/>
    <col min="4869" max="4869" width="57.85546875" style="205" customWidth="1"/>
    <col min="4870" max="4870" width="12.140625" style="205" customWidth="1"/>
    <col min="4871" max="4872" width="17.85546875" style="205" customWidth="1"/>
    <col min="4873" max="5120" width="10.7109375" style="205"/>
    <col min="5121" max="5121" width="57.85546875" style="205" customWidth="1"/>
    <col min="5122" max="5122" width="12.140625" style="205" customWidth="1"/>
    <col min="5123" max="5123" width="17.7109375" style="205" customWidth="1"/>
    <col min="5124" max="5124" width="17.85546875" style="205" customWidth="1"/>
    <col min="5125" max="5125" width="57.85546875" style="205" customWidth="1"/>
    <col min="5126" max="5126" width="12.140625" style="205" customWidth="1"/>
    <col min="5127" max="5128" width="17.85546875" style="205" customWidth="1"/>
    <col min="5129" max="5376" width="10.7109375" style="205"/>
    <col min="5377" max="5377" width="57.85546875" style="205" customWidth="1"/>
    <col min="5378" max="5378" width="12.140625" style="205" customWidth="1"/>
    <col min="5379" max="5379" width="17.7109375" style="205" customWidth="1"/>
    <col min="5380" max="5380" width="17.85546875" style="205" customWidth="1"/>
    <col min="5381" max="5381" width="57.85546875" style="205" customWidth="1"/>
    <col min="5382" max="5382" width="12.140625" style="205" customWidth="1"/>
    <col min="5383" max="5384" width="17.85546875" style="205" customWidth="1"/>
    <col min="5385" max="5632" width="10.7109375" style="205"/>
    <col min="5633" max="5633" width="57.85546875" style="205" customWidth="1"/>
    <col min="5634" max="5634" width="12.140625" style="205" customWidth="1"/>
    <col min="5635" max="5635" width="17.7109375" style="205" customWidth="1"/>
    <col min="5636" max="5636" width="17.85546875" style="205" customWidth="1"/>
    <col min="5637" max="5637" width="57.85546875" style="205" customWidth="1"/>
    <col min="5638" max="5638" width="12.140625" style="205" customWidth="1"/>
    <col min="5639" max="5640" width="17.85546875" style="205" customWidth="1"/>
    <col min="5641" max="5888" width="10.7109375" style="205"/>
    <col min="5889" max="5889" width="57.85546875" style="205" customWidth="1"/>
    <col min="5890" max="5890" width="12.140625" style="205" customWidth="1"/>
    <col min="5891" max="5891" width="17.7109375" style="205" customWidth="1"/>
    <col min="5892" max="5892" width="17.85546875" style="205" customWidth="1"/>
    <col min="5893" max="5893" width="57.85546875" style="205" customWidth="1"/>
    <col min="5894" max="5894" width="12.140625" style="205" customWidth="1"/>
    <col min="5895" max="5896" width="17.85546875" style="205" customWidth="1"/>
    <col min="5897" max="6144" width="10.7109375" style="205"/>
    <col min="6145" max="6145" width="57.85546875" style="205" customWidth="1"/>
    <col min="6146" max="6146" width="12.140625" style="205" customWidth="1"/>
    <col min="6147" max="6147" width="17.7109375" style="205" customWidth="1"/>
    <col min="6148" max="6148" width="17.85546875" style="205" customWidth="1"/>
    <col min="6149" max="6149" width="57.85546875" style="205" customWidth="1"/>
    <col min="6150" max="6150" width="12.140625" style="205" customWidth="1"/>
    <col min="6151" max="6152" width="17.85546875" style="205" customWidth="1"/>
    <col min="6153" max="6400" width="10.7109375" style="205"/>
    <col min="6401" max="6401" width="57.85546875" style="205" customWidth="1"/>
    <col min="6402" max="6402" width="12.140625" style="205" customWidth="1"/>
    <col min="6403" max="6403" width="17.7109375" style="205" customWidth="1"/>
    <col min="6404" max="6404" width="17.85546875" style="205" customWidth="1"/>
    <col min="6405" max="6405" width="57.85546875" style="205" customWidth="1"/>
    <col min="6406" max="6406" width="12.140625" style="205" customWidth="1"/>
    <col min="6407" max="6408" width="17.85546875" style="205" customWidth="1"/>
    <col min="6409" max="6656" width="10.7109375" style="205"/>
    <col min="6657" max="6657" width="57.85546875" style="205" customWidth="1"/>
    <col min="6658" max="6658" width="12.140625" style="205" customWidth="1"/>
    <col min="6659" max="6659" width="17.7109375" style="205" customWidth="1"/>
    <col min="6660" max="6660" width="17.85546875" style="205" customWidth="1"/>
    <col min="6661" max="6661" width="57.85546875" style="205" customWidth="1"/>
    <col min="6662" max="6662" width="12.140625" style="205" customWidth="1"/>
    <col min="6663" max="6664" width="17.85546875" style="205" customWidth="1"/>
    <col min="6665" max="6912" width="10.7109375" style="205"/>
    <col min="6913" max="6913" width="57.85546875" style="205" customWidth="1"/>
    <col min="6914" max="6914" width="12.140625" style="205" customWidth="1"/>
    <col min="6915" max="6915" width="17.7109375" style="205" customWidth="1"/>
    <col min="6916" max="6916" width="17.85546875" style="205" customWidth="1"/>
    <col min="6917" max="6917" width="57.85546875" style="205" customWidth="1"/>
    <col min="6918" max="6918" width="12.140625" style="205" customWidth="1"/>
    <col min="6919" max="6920" width="17.85546875" style="205" customWidth="1"/>
    <col min="6921" max="7168" width="10.7109375" style="205"/>
    <col min="7169" max="7169" width="57.85546875" style="205" customWidth="1"/>
    <col min="7170" max="7170" width="12.140625" style="205" customWidth="1"/>
    <col min="7171" max="7171" width="17.7109375" style="205" customWidth="1"/>
    <col min="7172" max="7172" width="17.85546875" style="205" customWidth="1"/>
    <col min="7173" max="7173" width="57.85546875" style="205" customWidth="1"/>
    <col min="7174" max="7174" width="12.140625" style="205" customWidth="1"/>
    <col min="7175" max="7176" width="17.85546875" style="205" customWidth="1"/>
    <col min="7177" max="7424" width="10.7109375" style="205"/>
    <col min="7425" max="7425" width="57.85546875" style="205" customWidth="1"/>
    <col min="7426" max="7426" width="12.140625" style="205" customWidth="1"/>
    <col min="7427" max="7427" width="17.7109375" style="205" customWidth="1"/>
    <col min="7428" max="7428" width="17.85546875" style="205" customWidth="1"/>
    <col min="7429" max="7429" width="57.85546875" style="205" customWidth="1"/>
    <col min="7430" max="7430" width="12.140625" style="205" customWidth="1"/>
    <col min="7431" max="7432" width="17.85546875" style="205" customWidth="1"/>
    <col min="7433" max="7680" width="10.7109375" style="205"/>
    <col min="7681" max="7681" width="57.85546875" style="205" customWidth="1"/>
    <col min="7682" max="7682" width="12.140625" style="205" customWidth="1"/>
    <col min="7683" max="7683" width="17.7109375" style="205" customWidth="1"/>
    <col min="7684" max="7684" width="17.85546875" style="205" customWidth="1"/>
    <col min="7685" max="7685" width="57.85546875" style="205" customWidth="1"/>
    <col min="7686" max="7686" width="12.140625" style="205" customWidth="1"/>
    <col min="7687" max="7688" width="17.85546875" style="205" customWidth="1"/>
    <col min="7689" max="7936" width="10.7109375" style="205"/>
    <col min="7937" max="7937" width="57.85546875" style="205" customWidth="1"/>
    <col min="7938" max="7938" width="12.140625" style="205" customWidth="1"/>
    <col min="7939" max="7939" width="17.7109375" style="205" customWidth="1"/>
    <col min="7940" max="7940" width="17.85546875" style="205" customWidth="1"/>
    <col min="7941" max="7941" width="57.85546875" style="205" customWidth="1"/>
    <col min="7942" max="7942" width="12.140625" style="205" customWidth="1"/>
    <col min="7943" max="7944" width="17.85546875" style="205" customWidth="1"/>
    <col min="7945" max="8192" width="10.7109375" style="205"/>
    <col min="8193" max="8193" width="57.85546875" style="205" customWidth="1"/>
    <col min="8194" max="8194" width="12.140625" style="205" customWidth="1"/>
    <col min="8195" max="8195" width="17.7109375" style="205" customWidth="1"/>
    <col min="8196" max="8196" width="17.85546875" style="205" customWidth="1"/>
    <col min="8197" max="8197" width="57.85546875" style="205" customWidth="1"/>
    <col min="8198" max="8198" width="12.140625" style="205" customWidth="1"/>
    <col min="8199" max="8200" width="17.85546875" style="205" customWidth="1"/>
    <col min="8201" max="8448" width="10.7109375" style="205"/>
    <col min="8449" max="8449" width="57.85546875" style="205" customWidth="1"/>
    <col min="8450" max="8450" width="12.140625" style="205" customWidth="1"/>
    <col min="8451" max="8451" width="17.7109375" style="205" customWidth="1"/>
    <col min="8452" max="8452" width="17.85546875" style="205" customWidth="1"/>
    <col min="8453" max="8453" width="57.85546875" style="205" customWidth="1"/>
    <col min="8454" max="8454" width="12.140625" style="205" customWidth="1"/>
    <col min="8455" max="8456" width="17.85546875" style="205" customWidth="1"/>
    <col min="8457" max="8704" width="10.7109375" style="205"/>
    <col min="8705" max="8705" width="57.85546875" style="205" customWidth="1"/>
    <col min="8706" max="8706" width="12.140625" style="205" customWidth="1"/>
    <col min="8707" max="8707" width="17.7109375" style="205" customWidth="1"/>
    <col min="8708" max="8708" width="17.85546875" style="205" customWidth="1"/>
    <col min="8709" max="8709" width="57.85546875" style="205" customWidth="1"/>
    <col min="8710" max="8710" width="12.140625" style="205" customWidth="1"/>
    <col min="8711" max="8712" width="17.85546875" style="205" customWidth="1"/>
    <col min="8713" max="8960" width="10.7109375" style="205"/>
    <col min="8961" max="8961" width="57.85546875" style="205" customWidth="1"/>
    <col min="8962" max="8962" width="12.140625" style="205" customWidth="1"/>
    <col min="8963" max="8963" width="17.7109375" style="205" customWidth="1"/>
    <col min="8964" max="8964" width="17.85546875" style="205" customWidth="1"/>
    <col min="8965" max="8965" width="57.85546875" style="205" customWidth="1"/>
    <col min="8966" max="8966" width="12.140625" style="205" customWidth="1"/>
    <col min="8967" max="8968" width="17.85546875" style="205" customWidth="1"/>
    <col min="8969" max="9216" width="10.7109375" style="205"/>
    <col min="9217" max="9217" width="57.85546875" style="205" customWidth="1"/>
    <col min="9218" max="9218" width="12.140625" style="205" customWidth="1"/>
    <col min="9219" max="9219" width="17.7109375" style="205" customWidth="1"/>
    <col min="9220" max="9220" width="17.85546875" style="205" customWidth="1"/>
    <col min="9221" max="9221" width="57.85546875" style="205" customWidth="1"/>
    <col min="9222" max="9222" width="12.140625" style="205" customWidth="1"/>
    <col min="9223" max="9224" width="17.85546875" style="205" customWidth="1"/>
    <col min="9225" max="9472" width="10.7109375" style="205"/>
    <col min="9473" max="9473" width="57.85546875" style="205" customWidth="1"/>
    <col min="9474" max="9474" width="12.140625" style="205" customWidth="1"/>
    <col min="9475" max="9475" width="17.7109375" style="205" customWidth="1"/>
    <col min="9476" max="9476" width="17.85546875" style="205" customWidth="1"/>
    <col min="9477" max="9477" width="57.85546875" style="205" customWidth="1"/>
    <col min="9478" max="9478" width="12.140625" style="205" customWidth="1"/>
    <col min="9479" max="9480" width="17.85546875" style="205" customWidth="1"/>
    <col min="9481" max="9728" width="10.7109375" style="205"/>
    <col min="9729" max="9729" width="57.85546875" style="205" customWidth="1"/>
    <col min="9730" max="9730" width="12.140625" style="205" customWidth="1"/>
    <col min="9731" max="9731" width="17.7109375" style="205" customWidth="1"/>
    <col min="9732" max="9732" width="17.85546875" style="205" customWidth="1"/>
    <col min="9733" max="9733" width="57.85546875" style="205" customWidth="1"/>
    <col min="9734" max="9734" width="12.140625" style="205" customWidth="1"/>
    <col min="9735" max="9736" width="17.85546875" style="205" customWidth="1"/>
    <col min="9737" max="9984" width="10.7109375" style="205"/>
    <col min="9985" max="9985" width="57.85546875" style="205" customWidth="1"/>
    <col min="9986" max="9986" width="12.140625" style="205" customWidth="1"/>
    <col min="9987" max="9987" width="17.7109375" style="205" customWidth="1"/>
    <col min="9988" max="9988" width="17.85546875" style="205" customWidth="1"/>
    <col min="9989" max="9989" width="57.85546875" style="205" customWidth="1"/>
    <col min="9990" max="9990" width="12.140625" style="205" customWidth="1"/>
    <col min="9991" max="9992" width="17.85546875" style="205" customWidth="1"/>
    <col min="9993" max="10240" width="10.7109375" style="205"/>
    <col min="10241" max="10241" width="57.85546875" style="205" customWidth="1"/>
    <col min="10242" max="10242" width="12.140625" style="205" customWidth="1"/>
    <col min="10243" max="10243" width="17.7109375" style="205" customWidth="1"/>
    <col min="10244" max="10244" width="17.85546875" style="205" customWidth="1"/>
    <col min="10245" max="10245" width="57.85546875" style="205" customWidth="1"/>
    <col min="10246" max="10246" width="12.140625" style="205" customWidth="1"/>
    <col min="10247" max="10248" width="17.85546875" style="205" customWidth="1"/>
    <col min="10249" max="10496" width="10.7109375" style="205"/>
    <col min="10497" max="10497" width="57.85546875" style="205" customWidth="1"/>
    <col min="10498" max="10498" width="12.140625" style="205" customWidth="1"/>
    <col min="10499" max="10499" width="17.7109375" style="205" customWidth="1"/>
    <col min="10500" max="10500" width="17.85546875" style="205" customWidth="1"/>
    <col min="10501" max="10501" width="57.85546875" style="205" customWidth="1"/>
    <col min="10502" max="10502" width="12.140625" style="205" customWidth="1"/>
    <col min="10503" max="10504" width="17.85546875" style="205" customWidth="1"/>
    <col min="10505" max="10752" width="10.7109375" style="205"/>
    <col min="10753" max="10753" width="57.85546875" style="205" customWidth="1"/>
    <col min="10754" max="10754" width="12.140625" style="205" customWidth="1"/>
    <col min="10755" max="10755" width="17.7109375" style="205" customWidth="1"/>
    <col min="10756" max="10756" width="17.85546875" style="205" customWidth="1"/>
    <col min="10757" max="10757" width="57.85546875" style="205" customWidth="1"/>
    <col min="10758" max="10758" width="12.140625" style="205" customWidth="1"/>
    <col min="10759" max="10760" width="17.85546875" style="205" customWidth="1"/>
    <col min="10761" max="11008" width="10.7109375" style="205"/>
    <col min="11009" max="11009" width="57.85546875" style="205" customWidth="1"/>
    <col min="11010" max="11010" width="12.140625" style="205" customWidth="1"/>
    <col min="11011" max="11011" width="17.7109375" style="205" customWidth="1"/>
    <col min="11012" max="11012" width="17.85546875" style="205" customWidth="1"/>
    <col min="11013" max="11013" width="57.85546875" style="205" customWidth="1"/>
    <col min="11014" max="11014" width="12.140625" style="205" customWidth="1"/>
    <col min="11015" max="11016" width="17.85546875" style="205" customWidth="1"/>
    <col min="11017" max="11264" width="10.7109375" style="205"/>
    <col min="11265" max="11265" width="57.85546875" style="205" customWidth="1"/>
    <col min="11266" max="11266" width="12.140625" style="205" customWidth="1"/>
    <col min="11267" max="11267" width="17.7109375" style="205" customWidth="1"/>
    <col min="11268" max="11268" width="17.85546875" style="205" customWidth="1"/>
    <col min="11269" max="11269" width="57.85546875" style="205" customWidth="1"/>
    <col min="11270" max="11270" width="12.140625" style="205" customWidth="1"/>
    <col min="11271" max="11272" width="17.85546875" style="205" customWidth="1"/>
    <col min="11273" max="11520" width="10.7109375" style="205"/>
    <col min="11521" max="11521" width="57.85546875" style="205" customWidth="1"/>
    <col min="11522" max="11522" width="12.140625" style="205" customWidth="1"/>
    <col min="11523" max="11523" width="17.7109375" style="205" customWidth="1"/>
    <col min="11524" max="11524" width="17.85546875" style="205" customWidth="1"/>
    <col min="11525" max="11525" width="57.85546875" style="205" customWidth="1"/>
    <col min="11526" max="11526" width="12.140625" style="205" customWidth="1"/>
    <col min="11527" max="11528" width="17.85546875" style="205" customWidth="1"/>
    <col min="11529" max="11776" width="10.7109375" style="205"/>
    <col min="11777" max="11777" width="57.85546875" style="205" customWidth="1"/>
    <col min="11778" max="11778" width="12.140625" style="205" customWidth="1"/>
    <col min="11779" max="11779" width="17.7109375" style="205" customWidth="1"/>
    <col min="11780" max="11780" width="17.85546875" style="205" customWidth="1"/>
    <col min="11781" max="11781" width="57.85546875" style="205" customWidth="1"/>
    <col min="11782" max="11782" width="12.140625" style="205" customWidth="1"/>
    <col min="11783" max="11784" width="17.85546875" style="205" customWidth="1"/>
    <col min="11785" max="12032" width="10.7109375" style="205"/>
    <col min="12033" max="12033" width="57.85546875" style="205" customWidth="1"/>
    <col min="12034" max="12034" width="12.140625" style="205" customWidth="1"/>
    <col min="12035" max="12035" width="17.7109375" style="205" customWidth="1"/>
    <col min="12036" max="12036" width="17.85546875" style="205" customWidth="1"/>
    <col min="12037" max="12037" width="57.85546875" style="205" customWidth="1"/>
    <col min="12038" max="12038" width="12.140625" style="205" customWidth="1"/>
    <col min="12039" max="12040" width="17.85546875" style="205" customWidth="1"/>
    <col min="12041" max="12288" width="10.7109375" style="205"/>
    <col min="12289" max="12289" width="57.85546875" style="205" customWidth="1"/>
    <col min="12290" max="12290" width="12.140625" style="205" customWidth="1"/>
    <col min="12291" max="12291" width="17.7109375" style="205" customWidth="1"/>
    <col min="12292" max="12292" width="17.85546875" style="205" customWidth="1"/>
    <col min="12293" max="12293" width="57.85546875" style="205" customWidth="1"/>
    <col min="12294" max="12294" width="12.140625" style="205" customWidth="1"/>
    <col min="12295" max="12296" width="17.85546875" style="205" customWidth="1"/>
    <col min="12297" max="12544" width="10.7109375" style="205"/>
    <col min="12545" max="12545" width="57.85546875" style="205" customWidth="1"/>
    <col min="12546" max="12546" width="12.140625" style="205" customWidth="1"/>
    <col min="12547" max="12547" width="17.7109375" style="205" customWidth="1"/>
    <col min="12548" max="12548" width="17.85546875" style="205" customWidth="1"/>
    <col min="12549" max="12549" width="57.85546875" style="205" customWidth="1"/>
    <col min="12550" max="12550" width="12.140625" style="205" customWidth="1"/>
    <col min="12551" max="12552" width="17.85546875" style="205" customWidth="1"/>
    <col min="12553" max="12800" width="10.7109375" style="205"/>
    <col min="12801" max="12801" width="57.85546875" style="205" customWidth="1"/>
    <col min="12802" max="12802" width="12.140625" style="205" customWidth="1"/>
    <col min="12803" max="12803" width="17.7109375" style="205" customWidth="1"/>
    <col min="12804" max="12804" width="17.85546875" style="205" customWidth="1"/>
    <col min="12805" max="12805" width="57.85546875" style="205" customWidth="1"/>
    <col min="12806" max="12806" width="12.140625" style="205" customWidth="1"/>
    <col min="12807" max="12808" width="17.85546875" style="205" customWidth="1"/>
    <col min="12809" max="13056" width="10.7109375" style="205"/>
    <col min="13057" max="13057" width="57.85546875" style="205" customWidth="1"/>
    <col min="13058" max="13058" width="12.140625" style="205" customWidth="1"/>
    <col min="13059" max="13059" width="17.7109375" style="205" customWidth="1"/>
    <col min="13060" max="13060" width="17.85546875" style="205" customWidth="1"/>
    <col min="13061" max="13061" width="57.85546875" style="205" customWidth="1"/>
    <col min="13062" max="13062" width="12.140625" style="205" customWidth="1"/>
    <col min="13063" max="13064" width="17.85546875" style="205" customWidth="1"/>
    <col min="13065" max="13312" width="10.7109375" style="205"/>
    <col min="13313" max="13313" width="57.85546875" style="205" customWidth="1"/>
    <col min="13314" max="13314" width="12.140625" style="205" customWidth="1"/>
    <col min="13315" max="13315" width="17.7109375" style="205" customWidth="1"/>
    <col min="13316" max="13316" width="17.85546875" style="205" customWidth="1"/>
    <col min="13317" max="13317" width="57.85546875" style="205" customWidth="1"/>
    <col min="13318" max="13318" width="12.140625" style="205" customWidth="1"/>
    <col min="13319" max="13320" width="17.85546875" style="205" customWidth="1"/>
    <col min="13321" max="13568" width="10.7109375" style="205"/>
    <col min="13569" max="13569" width="57.85546875" style="205" customWidth="1"/>
    <col min="13570" max="13570" width="12.140625" style="205" customWidth="1"/>
    <col min="13571" max="13571" width="17.7109375" style="205" customWidth="1"/>
    <col min="13572" max="13572" width="17.85546875" style="205" customWidth="1"/>
    <col min="13573" max="13573" width="57.85546875" style="205" customWidth="1"/>
    <col min="13574" max="13574" width="12.140625" style="205" customWidth="1"/>
    <col min="13575" max="13576" width="17.85546875" style="205" customWidth="1"/>
    <col min="13577" max="13824" width="10.7109375" style="205"/>
    <col min="13825" max="13825" width="57.85546875" style="205" customWidth="1"/>
    <col min="13826" max="13826" width="12.140625" style="205" customWidth="1"/>
    <col min="13827" max="13827" width="17.7109375" style="205" customWidth="1"/>
    <col min="13828" max="13828" width="17.85546875" style="205" customWidth="1"/>
    <col min="13829" max="13829" width="57.85546875" style="205" customWidth="1"/>
    <col min="13830" max="13830" width="12.140625" style="205" customWidth="1"/>
    <col min="13831" max="13832" width="17.85546875" style="205" customWidth="1"/>
    <col min="13833" max="14080" width="10.7109375" style="205"/>
    <col min="14081" max="14081" width="57.85546875" style="205" customWidth="1"/>
    <col min="14082" max="14082" width="12.140625" style="205" customWidth="1"/>
    <col min="14083" max="14083" width="17.7109375" style="205" customWidth="1"/>
    <col min="14084" max="14084" width="17.85546875" style="205" customWidth="1"/>
    <col min="14085" max="14085" width="57.85546875" style="205" customWidth="1"/>
    <col min="14086" max="14086" width="12.140625" style="205" customWidth="1"/>
    <col min="14087" max="14088" width="17.85546875" style="205" customWidth="1"/>
    <col min="14089" max="14336" width="10.7109375" style="205"/>
    <col min="14337" max="14337" width="57.85546875" style="205" customWidth="1"/>
    <col min="14338" max="14338" width="12.140625" style="205" customWidth="1"/>
    <col min="14339" max="14339" width="17.7109375" style="205" customWidth="1"/>
    <col min="14340" max="14340" width="17.85546875" style="205" customWidth="1"/>
    <col min="14341" max="14341" width="57.85546875" style="205" customWidth="1"/>
    <col min="14342" max="14342" width="12.140625" style="205" customWidth="1"/>
    <col min="14343" max="14344" width="17.85546875" style="205" customWidth="1"/>
    <col min="14345" max="14592" width="10.7109375" style="205"/>
    <col min="14593" max="14593" width="57.85546875" style="205" customWidth="1"/>
    <col min="14594" max="14594" width="12.140625" style="205" customWidth="1"/>
    <col min="14595" max="14595" width="17.7109375" style="205" customWidth="1"/>
    <col min="14596" max="14596" width="17.85546875" style="205" customWidth="1"/>
    <col min="14597" max="14597" width="57.85546875" style="205" customWidth="1"/>
    <col min="14598" max="14598" width="12.140625" style="205" customWidth="1"/>
    <col min="14599" max="14600" width="17.85546875" style="205" customWidth="1"/>
    <col min="14601" max="14848" width="10.7109375" style="205"/>
    <col min="14849" max="14849" width="57.85546875" style="205" customWidth="1"/>
    <col min="14850" max="14850" width="12.140625" style="205" customWidth="1"/>
    <col min="14851" max="14851" width="17.7109375" style="205" customWidth="1"/>
    <col min="14852" max="14852" width="17.85546875" style="205" customWidth="1"/>
    <col min="14853" max="14853" width="57.85546875" style="205" customWidth="1"/>
    <col min="14854" max="14854" width="12.140625" style="205" customWidth="1"/>
    <col min="14855" max="14856" width="17.85546875" style="205" customWidth="1"/>
    <col min="14857" max="15104" width="10.7109375" style="205"/>
    <col min="15105" max="15105" width="57.85546875" style="205" customWidth="1"/>
    <col min="15106" max="15106" width="12.140625" style="205" customWidth="1"/>
    <col min="15107" max="15107" width="17.7109375" style="205" customWidth="1"/>
    <col min="15108" max="15108" width="17.85546875" style="205" customWidth="1"/>
    <col min="15109" max="15109" width="57.85546875" style="205" customWidth="1"/>
    <col min="15110" max="15110" width="12.140625" style="205" customWidth="1"/>
    <col min="15111" max="15112" width="17.85546875" style="205" customWidth="1"/>
    <col min="15113" max="15360" width="10.7109375" style="205"/>
    <col min="15361" max="15361" width="57.85546875" style="205" customWidth="1"/>
    <col min="15362" max="15362" width="12.140625" style="205" customWidth="1"/>
    <col min="15363" max="15363" width="17.7109375" style="205" customWidth="1"/>
    <col min="15364" max="15364" width="17.85546875" style="205" customWidth="1"/>
    <col min="15365" max="15365" width="57.85546875" style="205" customWidth="1"/>
    <col min="15366" max="15366" width="12.140625" style="205" customWidth="1"/>
    <col min="15367" max="15368" width="17.85546875" style="205" customWidth="1"/>
    <col min="15369" max="15616" width="10.7109375" style="205"/>
    <col min="15617" max="15617" width="57.85546875" style="205" customWidth="1"/>
    <col min="15618" max="15618" width="12.140625" style="205" customWidth="1"/>
    <col min="15619" max="15619" width="17.7109375" style="205" customWidth="1"/>
    <col min="15620" max="15620" width="17.85546875" style="205" customWidth="1"/>
    <col min="15621" max="15621" width="57.85546875" style="205" customWidth="1"/>
    <col min="15622" max="15622" width="12.140625" style="205" customWidth="1"/>
    <col min="15623" max="15624" width="17.85546875" style="205" customWidth="1"/>
    <col min="15625" max="15872" width="10.7109375" style="205"/>
    <col min="15873" max="15873" width="57.85546875" style="205" customWidth="1"/>
    <col min="15874" max="15874" width="12.140625" style="205" customWidth="1"/>
    <col min="15875" max="15875" width="17.7109375" style="205" customWidth="1"/>
    <col min="15876" max="15876" width="17.85546875" style="205" customWidth="1"/>
    <col min="15877" max="15877" width="57.85546875" style="205" customWidth="1"/>
    <col min="15878" max="15878" width="12.140625" style="205" customWidth="1"/>
    <col min="15879" max="15880" width="17.85546875" style="205" customWidth="1"/>
    <col min="15881" max="16128" width="10.7109375" style="205"/>
    <col min="16129" max="16129" width="57.85546875" style="205" customWidth="1"/>
    <col min="16130" max="16130" width="12.140625" style="205" customWidth="1"/>
    <col min="16131" max="16131" width="17.7109375" style="205" customWidth="1"/>
    <col min="16132" max="16132" width="17.85546875" style="205" customWidth="1"/>
    <col min="16133" max="16133" width="57.85546875" style="205" customWidth="1"/>
    <col min="16134" max="16134" width="12.140625" style="205" customWidth="1"/>
    <col min="16135" max="16136" width="17.85546875" style="205" customWidth="1"/>
    <col min="16137" max="16384" width="10.7109375" style="205"/>
  </cols>
  <sheetData>
    <row r="1" spans="1:8" s="196" customFormat="1" ht="47.25" customHeight="1">
      <c r="A1" s="483" t="s">
        <v>1000</v>
      </c>
      <c r="B1" s="483"/>
      <c r="C1" s="483"/>
      <c r="D1" s="483"/>
      <c r="E1" s="401"/>
      <c r="F1" s="401"/>
      <c r="G1" s="401"/>
      <c r="H1" s="401"/>
    </row>
    <row r="2" spans="1:8" s="196" customFormat="1">
      <c r="A2" s="484" t="s">
        <v>853</v>
      </c>
      <c r="B2" s="484"/>
      <c r="C2" s="484"/>
      <c r="D2" s="484"/>
      <c r="E2" s="402"/>
      <c r="F2" s="402"/>
      <c r="G2" s="402"/>
      <c r="H2" s="402"/>
    </row>
    <row r="3" spans="1:8" s="196" customFormat="1">
      <c r="A3" s="106"/>
      <c r="B3" s="112"/>
      <c r="C3" s="112"/>
      <c r="D3" s="112"/>
      <c r="E3" s="115"/>
      <c r="F3" s="110"/>
      <c r="G3" s="197"/>
      <c r="H3" s="197"/>
    </row>
    <row r="4" spans="1:8" s="107" customFormat="1">
      <c r="A4" s="113" t="s">
        <v>854</v>
      </c>
      <c r="B4" s="114" t="str">
        <f>pdeName</f>
        <v>Stara Planina Hold Plc</v>
      </c>
      <c r="C4" s="112"/>
      <c r="D4" s="112"/>
      <c r="H4" s="111"/>
    </row>
    <row r="5" spans="1:8" s="107" customFormat="1">
      <c r="A5" s="113" t="s">
        <v>831</v>
      </c>
      <c r="B5" s="115" t="str">
        <f>pdeBulstat</f>
        <v>121227995</v>
      </c>
      <c r="C5" s="116"/>
      <c r="D5" s="109"/>
      <c r="H5" s="117"/>
    </row>
    <row r="6" spans="1:8" s="107" customFormat="1">
      <c r="A6" s="113" t="s">
        <v>855</v>
      </c>
      <c r="B6" s="118">
        <f>_endDate</f>
        <v>45930</v>
      </c>
      <c r="C6" s="116"/>
      <c r="D6" s="109"/>
      <c r="H6" s="119"/>
    </row>
    <row r="7" spans="1:8" s="196" customFormat="1" ht="16.5" thickBot="1">
      <c r="A7" s="198"/>
      <c r="B7" s="107"/>
      <c r="C7" s="199"/>
      <c r="D7" s="199"/>
      <c r="E7" s="200"/>
      <c r="F7" s="200"/>
      <c r="H7" s="201" t="s">
        <v>856</v>
      </c>
    </row>
    <row r="8" spans="1:8" ht="33.75" customHeight="1">
      <c r="A8" s="202" t="s">
        <v>1001</v>
      </c>
      <c r="B8" s="203" t="s">
        <v>858</v>
      </c>
      <c r="C8" s="203" t="s">
        <v>859</v>
      </c>
      <c r="D8" s="204" t="s">
        <v>860</v>
      </c>
      <c r="E8" s="202" t="s">
        <v>1002</v>
      </c>
      <c r="F8" s="203" t="s">
        <v>858</v>
      </c>
      <c r="G8" s="203" t="s">
        <v>859</v>
      </c>
      <c r="H8" s="204" t="s">
        <v>860</v>
      </c>
    </row>
    <row r="9" spans="1:8" ht="16.5" thickBot="1">
      <c r="A9" s="206" t="s">
        <v>2</v>
      </c>
      <c r="B9" s="207" t="s">
        <v>3</v>
      </c>
      <c r="C9" s="207">
        <v>1</v>
      </c>
      <c r="D9" s="208">
        <v>2</v>
      </c>
      <c r="E9" s="206" t="s">
        <v>2</v>
      </c>
      <c r="F9" s="207" t="s">
        <v>3</v>
      </c>
      <c r="G9" s="207">
        <v>1</v>
      </c>
      <c r="H9" s="208">
        <v>2</v>
      </c>
    </row>
    <row r="10" spans="1:8">
      <c r="A10" s="209" t="s">
        <v>1003</v>
      </c>
      <c r="B10" s="210"/>
      <c r="C10" s="211"/>
      <c r="D10" s="212"/>
      <c r="E10" s="209" t="s">
        <v>1004</v>
      </c>
      <c r="F10" s="213"/>
      <c r="G10" s="214"/>
      <c r="H10" s="215"/>
    </row>
    <row r="11" spans="1:8">
      <c r="A11" s="216" t="s">
        <v>1005</v>
      </c>
      <c r="B11" s="217"/>
      <c r="C11" s="218"/>
      <c r="D11" s="219"/>
      <c r="E11" s="216" t="s">
        <v>1006</v>
      </c>
      <c r="F11" s="220"/>
      <c r="G11" s="221"/>
      <c r="H11" s="222"/>
    </row>
    <row r="12" spans="1:8">
      <c r="A12" s="223" t="s">
        <v>952</v>
      </c>
      <c r="B12" s="224" t="s">
        <v>249</v>
      </c>
      <c r="C12" s="28">
        <v>25</v>
      </c>
      <c r="D12" s="28">
        <v>17</v>
      </c>
      <c r="E12" s="223" t="s">
        <v>1007</v>
      </c>
      <c r="F12" s="225" t="s">
        <v>251</v>
      </c>
      <c r="G12" s="28"/>
      <c r="H12" s="29"/>
    </row>
    <row r="13" spans="1:8">
      <c r="A13" s="223" t="s">
        <v>1008</v>
      </c>
      <c r="B13" s="224" t="s">
        <v>253</v>
      </c>
      <c r="C13" s="28">
        <v>163</v>
      </c>
      <c r="D13" s="28">
        <v>151</v>
      </c>
      <c r="E13" s="223" t="s">
        <v>1009</v>
      </c>
      <c r="F13" s="225" t="s">
        <v>255</v>
      </c>
      <c r="G13" s="28"/>
      <c r="H13" s="29"/>
    </row>
    <row r="14" spans="1:8">
      <c r="A14" s="223" t="s">
        <v>1010</v>
      </c>
      <c r="B14" s="224" t="s">
        <v>257</v>
      </c>
      <c r="C14" s="28">
        <v>3</v>
      </c>
      <c r="D14" s="28">
        <v>2</v>
      </c>
      <c r="E14" s="226" t="s">
        <v>1011</v>
      </c>
      <c r="F14" s="225" t="s">
        <v>259</v>
      </c>
      <c r="G14" s="28"/>
      <c r="H14" s="29"/>
    </row>
    <row r="15" spans="1:8" ht="14.25" customHeight="1">
      <c r="A15" s="223" t="s">
        <v>1012</v>
      </c>
      <c r="B15" s="224" t="s">
        <v>261</v>
      </c>
      <c r="C15" s="28">
        <v>1616</v>
      </c>
      <c r="D15" s="28">
        <v>1752</v>
      </c>
      <c r="E15" s="226" t="s">
        <v>972</v>
      </c>
      <c r="F15" s="225" t="s">
        <v>262</v>
      </c>
      <c r="G15" s="28">
        <v>1221</v>
      </c>
      <c r="H15" s="28">
        <v>1205</v>
      </c>
    </row>
    <row r="16" spans="1:8">
      <c r="A16" s="223" t="s">
        <v>1013</v>
      </c>
      <c r="B16" s="224" t="s">
        <v>264</v>
      </c>
      <c r="C16" s="28">
        <v>63</v>
      </c>
      <c r="D16" s="28">
        <v>52</v>
      </c>
      <c r="E16" s="227" t="s">
        <v>1014</v>
      </c>
      <c r="F16" s="228" t="s">
        <v>265</v>
      </c>
      <c r="G16" s="433">
        <f>SUM(G12:G15)</f>
        <v>1221</v>
      </c>
      <c r="H16" s="434">
        <f>SUM(H12:H15)</f>
        <v>1205</v>
      </c>
    </row>
    <row r="17" spans="1:8">
      <c r="A17" s="223" t="s">
        <v>1015</v>
      </c>
      <c r="B17" s="224" t="s">
        <v>267</v>
      </c>
      <c r="C17" s="28"/>
      <c r="D17" s="28"/>
      <c r="E17" s="226"/>
      <c r="F17" s="229"/>
      <c r="G17" s="435"/>
      <c r="H17" s="436"/>
    </row>
    <row r="18" spans="1:8">
      <c r="A18" s="223" t="s">
        <v>1016</v>
      </c>
      <c r="B18" s="224" t="s">
        <v>269</v>
      </c>
      <c r="C18" s="28"/>
      <c r="D18" s="28"/>
      <c r="E18" s="216" t="s">
        <v>1017</v>
      </c>
      <c r="F18" s="230" t="s">
        <v>271</v>
      </c>
      <c r="G18" s="53"/>
      <c r="H18" s="54"/>
    </row>
    <row r="19" spans="1:8">
      <c r="A19" s="223" t="s">
        <v>1018</v>
      </c>
      <c r="B19" s="224" t="s">
        <v>273</v>
      </c>
      <c r="C19" s="28">
        <v>108</v>
      </c>
      <c r="D19" s="28">
        <v>119</v>
      </c>
      <c r="E19" s="223" t="s">
        <v>1019</v>
      </c>
      <c r="F19" s="229" t="s">
        <v>275</v>
      </c>
      <c r="G19" s="28"/>
      <c r="H19" s="29"/>
    </row>
    <row r="20" spans="1:8">
      <c r="A20" s="231" t="s">
        <v>1020</v>
      </c>
      <c r="B20" s="224" t="s">
        <v>277</v>
      </c>
      <c r="C20" s="28"/>
      <c r="D20" s="28"/>
      <c r="E20" s="216"/>
      <c r="F20" s="220"/>
      <c r="G20" s="435"/>
      <c r="H20" s="436"/>
    </row>
    <row r="21" spans="1:8">
      <c r="A21" s="231" t="s">
        <v>1021</v>
      </c>
      <c r="B21" s="224" t="s">
        <v>279</v>
      </c>
      <c r="C21" s="28"/>
      <c r="D21" s="28"/>
      <c r="E21" s="216" t="s">
        <v>1022</v>
      </c>
      <c r="F21" s="220"/>
      <c r="G21" s="435"/>
      <c r="H21" s="436"/>
    </row>
    <row r="22" spans="1:8">
      <c r="A22" s="227" t="s">
        <v>1023</v>
      </c>
      <c r="B22" s="232" t="s">
        <v>281</v>
      </c>
      <c r="C22" s="433">
        <f>SUM(C12:C18)+C19</f>
        <v>1978</v>
      </c>
      <c r="D22" s="434">
        <f>SUM(D12:D18)+D19</f>
        <v>2093</v>
      </c>
      <c r="E22" s="223" t="s">
        <v>1024</v>
      </c>
      <c r="F22" s="229" t="s">
        <v>283</v>
      </c>
      <c r="G22" s="28">
        <v>382</v>
      </c>
      <c r="H22" s="28">
        <v>336</v>
      </c>
    </row>
    <row r="23" spans="1:8">
      <c r="A23" s="216"/>
      <c r="B23" s="224"/>
      <c r="C23" s="435"/>
      <c r="D23" s="436"/>
      <c r="E23" s="231" t="s">
        <v>1025</v>
      </c>
      <c r="F23" s="229" t="s">
        <v>285</v>
      </c>
      <c r="G23" s="28">
        <v>5782</v>
      </c>
      <c r="H23" s="28">
        <v>7466</v>
      </c>
    </row>
    <row r="24" spans="1:8">
      <c r="A24" s="216" t="s">
        <v>1026</v>
      </c>
      <c r="B24" s="229"/>
      <c r="C24" s="435"/>
      <c r="D24" s="436"/>
      <c r="E24" s="223" t="s">
        <v>1027</v>
      </c>
      <c r="F24" s="229" t="s">
        <v>288</v>
      </c>
      <c r="G24" s="28">
        <v>220</v>
      </c>
      <c r="H24" s="28">
        <v>21</v>
      </c>
    </row>
    <row r="25" spans="1:8">
      <c r="A25" s="223" t="s">
        <v>1028</v>
      </c>
      <c r="B25" s="229" t="s">
        <v>290</v>
      </c>
      <c r="C25" s="28"/>
      <c r="D25" s="28"/>
      <c r="E25" s="223" t="s">
        <v>1029</v>
      </c>
      <c r="F25" s="229" t="s">
        <v>292</v>
      </c>
      <c r="G25" s="28"/>
      <c r="H25" s="28"/>
    </row>
    <row r="26" spans="1:8" ht="13.5" customHeight="1">
      <c r="A26" s="223" t="s">
        <v>1030</v>
      </c>
      <c r="B26" s="229" t="s">
        <v>294</v>
      </c>
      <c r="C26" s="28"/>
      <c r="D26" s="28">
        <v>7</v>
      </c>
      <c r="E26" s="223" t="s">
        <v>1031</v>
      </c>
      <c r="F26" s="229" t="s">
        <v>296</v>
      </c>
      <c r="G26" s="28"/>
      <c r="H26" s="28"/>
    </row>
    <row r="27" spans="1:8">
      <c r="A27" s="223" t="s">
        <v>1032</v>
      </c>
      <c r="B27" s="229" t="s">
        <v>298</v>
      </c>
      <c r="C27" s="28"/>
      <c r="D27" s="28">
        <v>1</v>
      </c>
      <c r="E27" s="227" t="s">
        <v>1033</v>
      </c>
      <c r="F27" s="230" t="s">
        <v>299</v>
      </c>
      <c r="G27" s="433">
        <f>SUM(G22:G26)</f>
        <v>6384</v>
      </c>
      <c r="H27" s="434">
        <f>SUM(H22:H26)</f>
        <v>7823</v>
      </c>
    </row>
    <row r="28" spans="1:8">
      <c r="A28" s="223" t="s">
        <v>1034</v>
      </c>
      <c r="B28" s="229" t="s">
        <v>300</v>
      </c>
      <c r="C28" s="28">
        <v>1</v>
      </c>
      <c r="D28" s="28"/>
      <c r="E28" s="231"/>
      <c r="F28" s="220"/>
      <c r="G28" s="435"/>
      <c r="H28" s="436"/>
    </row>
    <row r="29" spans="1:8">
      <c r="A29" s="227" t="s">
        <v>1035</v>
      </c>
      <c r="B29" s="230" t="s">
        <v>301</v>
      </c>
      <c r="C29" s="433">
        <f>SUM(C25:C28)</f>
        <v>1</v>
      </c>
      <c r="D29" s="434">
        <f>SUM(D25:D28)</f>
        <v>8</v>
      </c>
      <c r="E29" s="223"/>
      <c r="F29" s="220"/>
      <c r="G29" s="435"/>
      <c r="H29" s="436"/>
    </row>
    <row r="30" spans="1:8" ht="16.5" thickBot="1">
      <c r="A30" s="233"/>
      <c r="B30" s="234"/>
      <c r="C30" s="437"/>
      <c r="D30" s="438"/>
      <c r="E30" s="235"/>
      <c r="F30" s="236"/>
      <c r="G30" s="447"/>
      <c r="H30" s="448"/>
    </row>
    <row r="31" spans="1:8">
      <c r="A31" s="209" t="s">
        <v>1036</v>
      </c>
      <c r="B31" s="203" t="s">
        <v>303</v>
      </c>
      <c r="C31" s="439">
        <f>C29+C22</f>
        <v>1979</v>
      </c>
      <c r="D31" s="440">
        <f>D29+D22</f>
        <v>2101</v>
      </c>
      <c r="E31" s="209" t="s">
        <v>1037</v>
      </c>
      <c r="F31" s="237" t="s">
        <v>305</v>
      </c>
      <c r="G31" s="439">
        <f>G16+G18+G27</f>
        <v>7605</v>
      </c>
      <c r="H31" s="440">
        <f>H16+H18+H27</f>
        <v>9028</v>
      </c>
    </row>
    <row r="32" spans="1:8">
      <c r="A32" s="238"/>
      <c r="B32" s="239"/>
      <c r="C32" s="441"/>
      <c r="D32" s="442"/>
      <c r="E32" s="238"/>
      <c r="F32" s="229"/>
      <c r="G32" s="435"/>
      <c r="H32" s="436"/>
    </row>
    <row r="33" spans="1:8">
      <c r="A33" s="238" t="s">
        <v>1038</v>
      </c>
      <c r="B33" s="239" t="s">
        <v>307</v>
      </c>
      <c r="C33" s="441">
        <f>IF((G31-C31)&gt;0,G31-C31,0)</f>
        <v>5626</v>
      </c>
      <c r="D33" s="442">
        <f>IF((H31-D31)&gt;0,H31-D31,0)</f>
        <v>6927</v>
      </c>
      <c r="E33" s="238" t="s">
        <v>1039</v>
      </c>
      <c r="F33" s="230" t="s">
        <v>309</v>
      </c>
      <c r="G33" s="433">
        <f>IF((C31-G31)&gt;0,C31-G31,0)</f>
        <v>0</v>
      </c>
      <c r="H33" s="434">
        <f>IF((D31-H31)&gt;0,D31-H31,0)</f>
        <v>0</v>
      </c>
    </row>
    <row r="34" spans="1:8">
      <c r="A34" s="240" t="s">
        <v>1040</v>
      </c>
      <c r="B34" s="230" t="s">
        <v>311</v>
      </c>
      <c r="C34" s="28"/>
      <c r="D34" s="29"/>
      <c r="E34" s="216" t="s">
        <v>1041</v>
      </c>
      <c r="F34" s="229" t="s">
        <v>313</v>
      </c>
      <c r="G34" s="28"/>
      <c r="H34" s="29"/>
    </row>
    <row r="35" spans="1:8">
      <c r="A35" s="216" t="s">
        <v>1042</v>
      </c>
      <c r="B35" s="230" t="s">
        <v>315</v>
      </c>
      <c r="C35" s="28"/>
      <c r="D35" s="29"/>
      <c r="E35" s="216" t="s">
        <v>1043</v>
      </c>
      <c r="F35" s="229" t="s">
        <v>317</v>
      </c>
      <c r="G35" s="28"/>
      <c r="H35" s="29"/>
    </row>
    <row r="36" spans="1:8" ht="16.5" thickBot="1">
      <c r="A36" s="241" t="s">
        <v>1044</v>
      </c>
      <c r="B36" s="234" t="s">
        <v>319</v>
      </c>
      <c r="C36" s="443">
        <f>C31-C34+C35</f>
        <v>1979</v>
      </c>
      <c r="D36" s="444">
        <f>D31-D34+D35</f>
        <v>2101</v>
      </c>
      <c r="E36" s="242" t="s">
        <v>1045</v>
      </c>
      <c r="F36" s="234" t="s">
        <v>321</v>
      </c>
      <c r="G36" s="437">
        <f>G35-G34+G31</f>
        <v>7605</v>
      </c>
      <c r="H36" s="438">
        <f>H35-H34+H31</f>
        <v>9028</v>
      </c>
    </row>
    <row r="37" spans="1:8">
      <c r="A37" s="243" t="s">
        <v>1046</v>
      </c>
      <c r="B37" s="203" t="s">
        <v>323</v>
      </c>
      <c r="C37" s="439">
        <f>IF((G36-C36)&gt;0,G36-C36,0)</f>
        <v>5626</v>
      </c>
      <c r="D37" s="440">
        <f>IF((H36-D36)&gt;0,H36-D36,0)</f>
        <v>6927</v>
      </c>
      <c r="E37" s="243" t="s">
        <v>1047</v>
      </c>
      <c r="F37" s="237" t="s">
        <v>325</v>
      </c>
      <c r="G37" s="439">
        <f>IF((C36-G36)&gt;0,C36-G36,0)</f>
        <v>0</v>
      </c>
      <c r="H37" s="440">
        <f>IF((D36-H36)&gt;0,D36-H36,0)</f>
        <v>0</v>
      </c>
    </row>
    <row r="38" spans="1:8">
      <c r="A38" s="216" t="s">
        <v>1048</v>
      </c>
      <c r="B38" s="230" t="s">
        <v>327</v>
      </c>
      <c r="C38" s="433">
        <f>C39+C40+C41</f>
        <v>0</v>
      </c>
      <c r="D38" s="434">
        <f>D39+D40+D41</f>
        <v>0</v>
      </c>
      <c r="E38" s="244"/>
      <c r="F38" s="220"/>
      <c r="G38" s="435"/>
      <c r="H38" s="436"/>
    </row>
    <row r="39" spans="1:8">
      <c r="A39" s="223" t="s">
        <v>1049</v>
      </c>
      <c r="B39" s="229" t="s">
        <v>329</v>
      </c>
      <c r="C39" s="28"/>
      <c r="D39" s="29"/>
      <c r="E39" s="244"/>
      <c r="F39" s="220"/>
      <c r="G39" s="435"/>
      <c r="H39" s="436"/>
    </row>
    <row r="40" spans="1:8">
      <c r="A40" s="223" t="s">
        <v>1050</v>
      </c>
      <c r="B40" s="225" t="s">
        <v>331</v>
      </c>
      <c r="C40" s="28"/>
      <c r="D40" s="29"/>
      <c r="E40" s="244"/>
      <c r="F40" s="229"/>
      <c r="G40" s="435"/>
      <c r="H40" s="436"/>
    </row>
    <row r="41" spans="1:8">
      <c r="A41" s="223" t="s">
        <v>1051</v>
      </c>
      <c r="B41" s="225" t="s">
        <v>333</v>
      </c>
      <c r="C41" s="28"/>
      <c r="D41" s="29"/>
      <c r="E41" s="244"/>
      <c r="F41" s="229"/>
      <c r="G41" s="435"/>
      <c r="H41" s="436"/>
    </row>
    <row r="42" spans="1:8">
      <c r="A42" s="238" t="s">
        <v>1052</v>
      </c>
      <c r="B42" s="245" t="s">
        <v>335</v>
      </c>
      <c r="C42" s="441">
        <f>+IF((G36-C36-C38)&gt;0,G36-C36-C38,0)</f>
        <v>5626</v>
      </c>
      <c r="D42" s="442">
        <f>+IF((H36-D36-D38)&gt;0,H36-D36-D38,0)</f>
        <v>6927</v>
      </c>
      <c r="E42" s="246" t="s">
        <v>1053</v>
      </c>
      <c r="F42" s="245" t="s">
        <v>337</v>
      </c>
      <c r="G42" s="441">
        <f>IF(G37&gt;0,IF(C38+G37&lt;0,0,C38+G37),IF(C37-C38&lt;0,C38-C37,0))</f>
        <v>0</v>
      </c>
      <c r="H42" s="442">
        <f>IF(H37&gt;0,IF(D38+H37&lt;0,0,D38+H37),IF(D37-D38&lt;0,D38-D37,0))</f>
        <v>0</v>
      </c>
    </row>
    <row r="43" spans="1:8">
      <c r="A43" s="238" t="s">
        <v>1054</v>
      </c>
      <c r="B43" s="239" t="s">
        <v>339</v>
      </c>
      <c r="C43" s="28"/>
      <c r="D43" s="29"/>
      <c r="E43" s="238" t="s">
        <v>1055</v>
      </c>
      <c r="F43" s="245" t="s">
        <v>340</v>
      </c>
      <c r="G43" s="47"/>
      <c r="H43" s="52"/>
    </row>
    <row r="44" spans="1:8" ht="16.5" thickBot="1">
      <c r="A44" s="242" t="s">
        <v>1056</v>
      </c>
      <c r="B44" s="207" t="s">
        <v>342</v>
      </c>
      <c r="C44" s="437">
        <f>IF(G42=0,IF(C42-C43&gt;0,C42-C43+G43,0),IF(G42-G43&lt;0,G43-G42+C42,0))</f>
        <v>5626</v>
      </c>
      <c r="D44" s="438">
        <f>IF(H42=0,IF(D42-D43&gt;0,D42-D43+H43,0),IF(H42-H43&lt;0,H43-H42+D42,0))</f>
        <v>6927</v>
      </c>
      <c r="E44" s="242" t="s">
        <v>1057</v>
      </c>
      <c r="F44" s="247" t="s">
        <v>344</v>
      </c>
      <c r="G44" s="437">
        <f>IF(C42=0,IF(G42-G43&gt;0,G42-G43+C43,0),IF(C42-C43&lt;0,C43-C42+G43,0))</f>
        <v>0</v>
      </c>
      <c r="H44" s="438">
        <f>IF(D42=0,IF(H42-H43&gt;0,H42-H43+D43,0),IF(D42-D43&lt;0,D43-D42+H43,0))</f>
        <v>0</v>
      </c>
    </row>
    <row r="45" spans="1:8" ht="16.5" thickBot="1">
      <c r="A45" s="248" t="s">
        <v>1058</v>
      </c>
      <c r="B45" s="249" t="s">
        <v>346</v>
      </c>
      <c r="C45" s="445">
        <f>C36+C38+C42</f>
        <v>7605</v>
      </c>
      <c r="D45" s="446">
        <f>D36+D38+D42</f>
        <v>9028</v>
      </c>
      <c r="E45" s="248" t="s">
        <v>1058</v>
      </c>
      <c r="F45" s="250" t="s">
        <v>348</v>
      </c>
      <c r="G45" s="445">
        <f>G42+G36</f>
        <v>7605</v>
      </c>
      <c r="H45" s="446">
        <f>H42+H36</f>
        <v>9028</v>
      </c>
    </row>
    <row r="46" spans="1:8" s="196" customFormat="1">
      <c r="A46" s="200"/>
      <c r="B46" s="251"/>
      <c r="C46" s="252"/>
      <c r="D46" s="252"/>
      <c r="E46" s="253"/>
      <c r="F46" s="200"/>
      <c r="G46" s="252"/>
      <c r="H46" s="252"/>
    </row>
    <row r="47" spans="1:8" s="196" customFormat="1">
      <c r="A47" s="81"/>
      <c r="B47" s="479"/>
      <c r="C47" s="479"/>
      <c r="D47" s="479"/>
      <c r="E47" s="479"/>
      <c r="F47" s="479"/>
      <c r="G47" s="479"/>
      <c r="H47" s="479"/>
    </row>
    <row r="48" spans="1:8" ht="15.75" customHeight="1">
      <c r="A48" s="81" t="s">
        <v>1177</v>
      </c>
      <c r="B48" s="479">
        <f>pdeReportingDate</f>
        <v>45958</v>
      </c>
      <c r="C48" s="479"/>
      <c r="D48" s="479"/>
      <c r="E48" s="479"/>
      <c r="F48" s="479"/>
      <c r="G48" s="479"/>
      <c r="H48" s="479"/>
    </row>
    <row r="49" spans="1:8" s="196" customFormat="1">
      <c r="A49" s="81"/>
      <c r="B49" s="194"/>
      <c r="C49" s="194"/>
      <c r="D49" s="194"/>
      <c r="E49" s="194"/>
      <c r="F49" s="194"/>
      <c r="G49" s="194"/>
      <c r="H49" s="194"/>
    </row>
    <row r="50" spans="1:8" s="196" customFormat="1">
      <c r="A50" s="82" t="s">
        <v>1178</v>
      </c>
      <c r="B50" s="480" t="str">
        <f>authorName</f>
        <v>Kremena Dulgerova</v>
      </c>
      <c r="C50" s="480"/>
      <c r="D50" s="480"/>
      <c r="E50" s="480"/>
      <c r="F50" s="480"/>
      <c r="G50" s="480"/>
      <c r="H50" s="480"/>
    </row>
    <row r="51" spans="1:8" s="196" customFormat="1">
      <c r="A51" s="82"/>
      <c r="B51" s="195"/>
      <c r="C51" s="195"/>
      <c r="D51" s="195"/>
      <c r="E51" s="195"/>
      <c r="F51" s="195"/>
      <c r="G51" s="195"/>
      <c r="H51" s="195"/>
    </row>
    <row r="52" spans="1:8" s="196" customFormat="1">
      <c r="A52" s="82" t="s">
        <v>1179</v>
      </c>
      <c r="B52" s="481" t="str">
        <f>Title!B17</f>
        <v>Vasil Velev</v>
      </c>
      <c r="C52" s="482"/>
      <c r="D52" s="482"/>
      <c r="E52" s="482"/>
      <c r="F52" s="482"/>
      <c r="G52" s="482"/>
      <c r="H52" s="482"/>
    </row>
    <row r="53" spans="1:8" s="196" customFormat="1">
      <c r="A53" s="193"/>
      <c r="B53" s="478" t="s">
        <v>245</v>
      </c>
      <c r="C53" s="478"/>
      <c r="D53" s="478"/>
      <c r="E53" s="478"/>
      <c r="F53" s="40"/>
      <c r="G53" s="13"/>
      <c r="H53" s="12"/>
    </row>
    <row r="54" spans="1:8" s="196" customFormat="1">
      <c r="A54" s="200"/>
      <c r="B54" s="200"/>
      <c r="C54" s="252"/>
      <c r="D54" s="252"/>
      <c r="E54" s="200"/>
      <c r="F54" s="200"/>
      <c r="G54" s="255"/>
      <c r="H54" s="255"/>
    </row>
    <row r="55" spans="1:8" s="196" customFormat="1">
      <c r="A55" s="200"/>
      <c r="B55" s="200"/>
      <c r="C55" s="252"/>
      <c r="D55" s="252"/>
      <c r="E55" s="200"/>
      <c r="F55" s="200"/>
      <c r="G55" s="255"/>
      <c r="H55" s="255"/>
    </row>
    <row r="56" spans="1:8" s="196" customFormat="1">
      <c r="A56" s="200"/>
      <c r="B56" s="200"/>
      <c r="C56" s="252"/>
      <c r="D56" s="252"/>
      <c r="E56" s="200"/>
      <c r="F56" s="200"/>
      <c r="G56" s="255"/>
      <c r="H56" s="255"/>
    </row>
    <row r="57" spans="1:8" s="196" customFormat="1">
      <c r="A57" s="200"/>
      <c r="B57" s="200"/>
      <c r="C57" s="256"/>
      <c r="D57" s="256"/>
      <c r="E57" s="200"/>
      <c r="F57" s="200"/>
    </row>
    <row r="58" spans="1:8" s="196" customFormat="1">
      <c r="A58" s="200"/>
      <c r="B58" s="200"/>
      <c r="C58" s="256"/>
      <c r="D58" s="256"/>
      <c r="E58" s="200"/>
      <c r="F58" s="200"/>
    </row>
    <row r="59" spans="1:8" s="196" customFormat="1">
      <c r="A59" s="200"/>
      <c r="B59" s="200"/>
      <c r="C59" s="256"/>
      <c r="D59" s="256"/>
      <c r="E59" s="200"/>
      <c r="F59" s="200"/>
    </row>
    <row r="60" spans="1:8" s="196" customFormat="1">
      <c r="A60" s="200"/>
      <c r="B60" s="200"/>
      <c r="C60" s="256"/>
      <c r="D60" s="256"/>
      <c r="E60" s="200"/>
      <c r="F60" s="200"/>
    </row>
    <row r="61" spans="1:8" s="196" customFormat="1">
      <c r="A61" s="200"/>
      <c r="B61" s="200"/>
      <c r="C61" s="256"/>
      <c r="D61" s="256"/>
      <c r="E61" s="200"/>
      <c r="F61" s="200"/>
    </row>
    <row r="62" spans="1:8" s="196" customFormat="1">
      <c r="A62" s="200"/>
      <c r="B62" s="200"/>
      <c r="C62" s="256"/>
      <c r="D62" s="256"/>
      <c r="E62" s="200"/>
      <c r="F62" s="200"/>
    </row>
    <row r="63" spans="1:8" s="196" customFormat="1">
      <c r="A63" s="200"/>
      <c r="B63" s="200"/>
      <c r="C63" s="256"/>
      <c r="D63" s="256"/>
      <c r="E63" s="200"/>
      <c r="F63" s="200"/>
    </row>
    <row r="64" spans="1:8" s="196" customFormat="1">
      <c r="A64" s="200"/>
      <c r="B64" s="200"/>
      <c r="C64" s="256"/>
      <c r="D64" s="256"/>
      <c r="E64" s="200"/>
      <c r="F64" s="200"/>
    </row>
    <row r="65" spans="1:6" s="196" customFormat="1">
      <c r="A65" s="200"/>
      <c r="B65" s="200"/>
      <c r="C65" s="256"/>
      <c r="D65" s="256"/>
      <c r="E65" s="200"/>
      <c r="F65" s="200"/>
    </row>
    <row r="66" spans="1:6" s="196" customFormat="1">
      <c r="A66" s="200"/>
      <c r="B66" s="200"/>
      <c r="C66" s="256"/>
      <c r="D66" s="256"/>
      <c r="E66" s="200"/>
      <c r="F66" s="200"/>
    </row>
    <row r="67" spans="1:6" s="196" customFormat="1">
      <c r="A67" s="200"/>
      <c r="B67" s="200"/>
      <c r="C67" s="256"/>
      <c r="D67" s="256"/>
      <c r="E67" s="200"/>
      <c r="F67" s="200"/>
    </row>
    <row r="68" spans="1:6" s="196" customFormat="1">
      <c r="A68" s="200"/>
      <c r="B68" s="200"/>
      <c r="C68" s="256"/>
      <c r="D68" s="256"/>
      <c r="E68" s="200"/>
      <c r="F68" s="200"/>
    </row>
    <row r="69" spans="1:6" s="196" customFormat="1">
      <c r="A69" s="200"/>
      <c r="B69" s="200"/>
      <c r="C69" s="256"/>
      <c r="D69" s="256"/>
      <c r="E69" s="200"/>
      <c r="F69" s="200"/>
    </row>
    <row r="70" spans="1:6" s="196" customFormat="1">
      <c r="A70" s="200"/>
      <c r="B70" s="200"/>
      <c r="C70" s="256"/>
      <c r="D70" s="256"/>
      <c r="E70" s="200"/>
      <c r="F70" s="200"/>
    </row>
    <row r="71" spans="1:6">
      <c r="A71" s="254"/>
      <c r="B71" s="254"/>
      <c r="C71" s="257"/>
      <c r="D71" s="257"/>
      <c r="E71" s="254"/>
      <c r="F71" s="254"/>
    </row>
    <row r="72" spans="1:6">
      <c r="A72" s="254"/>
      <c r="B72" s="254"/>
      <c r="C72" s="257"/>
      <c r="D72" s="257"/>
      <c r="E72" s="254"/>
      <c r="F72" s="254"/>
    </row>
    <row r="73" spans="1:6">
      <c r="A73" s="254"/>
      <c r="B73" s="254"/>
      <c r="C73" s="257"/>
      <c r="D73" s="257"/>
      <c r="E73" s="254"/>
      <c r="F73" s="254"/>
    </row>
    <row r="74" spans="1:6">
      <c r="A74" s="254"/>
      <c r="B74" s="254"/>
      <c r="C74" s="257"/>
      <c r="D74" s="257"/>
      <c r="E74" s="254"/>
      <c r="F74" s="254"/>
    </row>
    <row r="75" spans="1:6">
      <c r="A75" s="254"/>
      <c r="B75" s="254"/>
      <c r="C75" s="257"/>
      <c r="D75" s="257"/>
      <c r="E75" s="254"/>
      <c r="F75" s="254"/>
    </row>
    <row r="76" spans="1:6">
      <c r="A76" s="254"/>
      <c r="B76" s="254"/>
      <c r="C76" s="257"/>
      <c r="D76" s="257"/>
      <c r="E76" s="254"/>
      <c r="F76" s="254"/>
    </row>
    <row r="77" spans="1:6">
      <c r="A77" s="254"/>
      <c r="B77" s="254"/>
      <c r="C77" s="257"/>
      <c r="D77" s="257"/>
      <c r="E77" s="254"/>
      <c r="F77" s="254"/>
    </row>
    <row r="78" spans="1:6">
      <c r="A78" s="254"/>
      <c r="B78" s="254"/>
      <c r="C78" s="257"/>
      <c r="D78" s="257"/>
      <c r="E78" s="254"/>
      <c r="F78" s="254"/>
    </row>
    <row r="79" spans="1:6">
      <c r="A79" s="254"/>
      <c r="B79" s="254"/>
      <c r="C79" s="257"/>
      <c r="D79" s="257"/>
      <c r="E79" s="254"/>
      <c r="F79" s="254"/>
    </row>
    <row r="80" spans="1:6">
      <c r="A80" s="254"/>
      <c r="B80" s="254"/>
      <c r="C80" s="257"/>
      <c r="D80" s="257"/>
      <c r="E80" s="254"/>
      <c r="F80" s="254"/>
    </row>
    <row r="81" spans="1:6">
      <c r="A81" s="254"/>
      <c r="B81" s="254"/>
      <c r="C81" s="257"/>
      <c r="D81" s="257"/>
      <c r="E81" s="254"/>
      <c r="F81" s="254"/>
    </row>
    <row r="82" spans="1:6">
      <c r="A82" s="254"/>
      <c r="B82" s="254"/>
      <c r="C82" s="257"/>
      <c r="D82" s="257"/>
      <c r="E82" s="254"/>
      <c r="F82" s="254"/>
    </row>
    <row r="83" spans="1:6">
      <c r="A83" s="254"/>
      <c r="B83" s="254"/>
      <c r="C83" s="257"/>
      <c r="D83" s="257"/>
      <c r="E83" s="254"/>
      <c r="F83" s="254"/>
    </row>
    <row r="84" spans="1:6">
      <c r="A84" s="254"/>
      <c r="B84" s="254"/>
      <c r="C84" s="257"/>
      <c r="D84" s="257"/>
      <c r="E84" s="254"/>
      <c r="F84" s="254"/>
    </row>
    <row r="85" spans="1:6">
      <c r="A85" s="254"/>
      <c r="B85" s="254"/>
      <c r="C85" s="257"/>
      <c r="D85" s="257"/>
      <c r="E85" s="254"/>
      <c r="F85" s="254"/>
    </row>
    <row r="86" spans="1:6">
      <c r="A86" s="254"/>
      <c r="B86" s="254"/>
      <c r="C86" s="257"/>
      <c r="D86" s="257"/>
      <c r="E86" s="254"/>
      <c r="F86" s="254"/>
    </row>
    <row r="87" spans="1:6">
      <c r="A87" s="254"/>
      <c r="B87" s="254"/>
      <c r="C87" s="257"/>
      <c r="D87" s="257"/>
      <c r="E87" s="254"/>
      <c r="F87" s="254"/>
    </row>
    <row r="88" spans="1:6">
      <c r="A88" s="254"/>
      <c r="B88" s="254"/>
      <c r="C88" s="257"/>
      <c r="D88" s="257"/>
      <c r="E88" s="254"/>
      <c r="F88" s="254"/>
    </row>
    <row r="89" spans="1:6">
      <c r="A89" s="254"/>
      <c r="B89" s="254"/>
      <c r="C89" s="257"/>
      <c r="D89" s="257"/>
      <c r="E89" s="254"/>
      <c r="F89" s="254"/>
    </row>
    <row r="90" spans="1:6">
      <c r="A90" s="254"/>
      <c r="B90" s="254"/>
      <c r="C90" s="257"/>
      <c r="D90" s="257"/>
      <c r="E90" s="254"/>
      <c r="F90" s="254"/>
    </row>
    <row r="91" spans="1:6">
      <c r="A91" s="254"/>
      <c r="B91" s="254"/>
      <c r="C91" s="257"/>
      <c r="D91" s="257"/>
      <c r="E91" s="254"/>
      <c r="F91" s="254"/>
    </row>
    <row r="92" spans="1:6">
      <c r="A92" s="254"/>
      <c r="B92" s="254"/>
      <c r="C92" s="257"/>
      <c r="D92" s="257"/>
      <c r="E92" s="254"/>
      <c r="F92" s="254"/>
    </row>
    <row r="93" spans="1:6">
      <c r="A93" s="254"/>
      <c r="B93" s="254"/>
      <c r="C93" s="257"/>
      <c r="D93" s="257"/>
      <c r="E93" s="254"/>
      <c r="F93" s="254"/>
    </row>
    <row r="94" spans="1:6">
      <c r="A94" s="254"/>
      <c r="B94" s="254"/>
      <c r="C94" s="257"/>
      <c r="D94" s="257"/>
      <c r="E94" s="254"/>
      <c r="F94" s="254"/>
    </row>
    <row r="95" spans="1:6">
      <c r="A95" s="254"/>
      <c r="B95" s="254"/>
      <c r="C95" s="257"/>
      <c r="D95" s="257"/>
      <c r="E95" s="254"/>
      <c r="F95" s="254"/>
    </row>
    <row r="96" spans="1:6">
      <c r="A96" s="254"/>
      <c r="B96" s="254"/>
      <c r="C96" s="257"/>
      <c r="D96" s="257"/>
      <c r="E96" s="254"/>
      <c r="F96" s="254"/>
    </row>
    <row r="97" spans="1:6">
      <c r="A97" s="254"/>
      <c r="B97" s="254"/>
      <c r="C97" s="257"/>
      <c r="D97" s="257"/>
      <c r="E97" s="254"/>
      <c r="F97" s="254"/>
    </row>
    <row r="98" spans="1:6">
      <c r="A98" s="254"/>
      <c r="B98" s="254"/>
      <c r="C98" s="257"/>
      <c r="D98" s="257"/>
      <c r="E98" s="254"/>
      <c r="F98" s="254"/>
    </row>
    <row r="99" spans="1:6">
      <c r="A99" s="254"/>
      <c r="B99" s="254"/>
      <c r="C99" s="257"/>
      <c r="D99" s="257"/>
      <c r="E99" s="254"/>
      <c r="F99" s="254"/>
    </row>
    <row r="100" spans="1:6">
      <c r="A100" s="254"/>
      <c r="B100" s="254"/>
      <c r="C100" s="257"/>
      <c r="D100" s="257"/>
      <c r="E100" s="254"/>
      <c r="F100" s="254"/>
    </row>
    <row r="101" spans="1:6">
      <c r="A101" s="254"/>
      <c r="B101" s="254"/>
      <c r="C101" s="257"/>
      <c r="D101" s="257"/>
      <c r="E101" s="254"/>
      <c r="F101" s="254"/>
    </row>
    <row r="102" spans="1:6">
      <c r="A102" s="254"/>
      <c r="B102" s="254"/>
      <c r="C102" s="257"/>
      <c r="D102" s="257"/>
      <c r="E102" s="254"/>
      <c r="F102" s="254"/>
    </row>
    <row r="103" spans="1:6">
      <c r="A103" s="254"/>
      <c r="B103" s="254"/>
      <c r="C103" s="257"/>
      <c r="D103" s="257"/>
      <c r="E103" s="254"/>
      <c r="F103" s="254"/>
    </row>
    <row r="104" spans="1:6">
      <c r="A104" s="254"/>
      <c r="B104" s="254"/>
      <c r="C104" s="257"/>
      <c r="D104" s="257"/>
      <c r="E104" s="254"/>
      <c r="F104" s="254"/>
    </row>
    <row r="105" spans="1:6">
      <c r="A105" s="254"/>
      <c r="B105" s="254"/>
      <c r="C105" s="257"/>
      <c r="D105" s="257"/>
      <c r="E105" s="254"/>
      <c r="F105" s="254"/>
    </row>
    <row r="106" spans="1:6">
      <c r="A106" s="254"/>
      <c r="B106" s="254"/>
      <c r="C106" s="257"/>
      <c r="D106" s="257"/>
      <c r="E106" s="254"/>
      <c r="F106" s="254"/>
    </row>
    <row r="107" spans="1:6">
      <c r="A107" s="254"/>
      <c r="B107" s="254"/>
      <c r="C107" s="257"/>
      <c r="D107" s="257"/>
      <c r="E107" s="254"/>
      <c r="F107" s="254"/>
    </row>
    <row r="108" spans="1:6">
      <c r="A108" s="254"/>
      <c r="B108" s="254"/>
      <c r="C108" s="257"/>
      <c r="D108" s="257"/>
      <c r="E108" s="254"/>
      <c r="F108" s="254"/>
    </row>
    <row r="109" spans="1:6">
      <c r="A109" s="254"/>
      <c r="B109" s="254"/>
      <c r="C109" s="257"/>
      <c r="D109" s="257"/>
      <c r="E109" s="254"/>
      <c r="F109" s="254"/>
    </row>
    <row r="110" spans="1:6">
      <c r="A110" s="254"/>
      <c r="B110" s="254"/>
      <c r="C110" s="257"/>
      <c r="D110" s="257"/>
      <c r="E110" s="254"/>
      <c r="F110" s="254"/>
    </row>
    <row r="111" spans="1:6">
      <c r="A111" s="254"/>
      <c r="B111" s="254"/>
      <c r="C111" s="257"/>
      <c r="D111" s="257"/>
      <c r="E111" s="254"/>
      <c r="F111" s="254"/>
    </row>
    <row r="112" spans="1:6">
      <c r="A112" s="254"/>
      <c r="B112" s="254"/>
      <c r="C112" s="257"/>
      <c r="D112" s="257"/>
      <c r="E112" s="254"/>
      <c r="F112" s="254"/>
    </row>
    <row r="113" spans="1:6">
      <c r="A113" s="254"/>
      <c r="B113" s="254"/>
      <c r="C113" s="257"/>
      <c r="D113" s="257"/>
      <c r="E113" s="254"/>
      <c r="F113" s="254"/>
    </row>
    <row r="114" spans="1:6">
      <c r="A114" s="254"/>
      <c r="B114" s="254"/>
      <c r="C114" s="257"/>
      <c r="D114" s="257"/>
      <c r="E114" s="254"/>
      <c r="F114" s="254"/>
    </row>
    <row r="115" spans="1:6">
      <c r="A115" s="254"/>
      <c r="B115" s="254"/>
      <c r="C115" s="257"/>
      <c r="D115" s="257"/>
      <c r="E115" s="254"/>
      <c r="F115" s="254"/>
    </row>
    <row r="116" spans="1:6">
      <c r="A116" s="254"/>
      <c r="B116" s="254"/>
      <c r="C116" s="257"/>
      <c r="D116" s="257"/>
      <c r="E116" s="254"/>
      <c r="F116" s="254"/>
    </row>
    <row r="117" spans="1:6">
      <c r="A117" s="254"/>
      <c r="B117" s="254"/>
      <c r="C117" s="257"/>
      <c r="D117" s="257"/>
      <c r="E117" s="254"/>
      <c r="F117" s="254"/>
    </row>
    <row r="118" spans="1:6">
      <c r="A118" s="254"/>
      <c r="B118" s="254"/>
      <c r="C118" s="257"/>
      <c r="D118" s="257"/>
      <c r="E118" s="254"/>
      <c r="F118" s="254"/>
    </row>
    <row r="119" spans="1:6">
      <c r="A119" s="254"/>
      <c r="B119" s="254"/>
      <c r="C119" s="257"/>
      <c r="D119" s="257"/>
      <c r="E119" s="254"/>
      <c r="F119" s="254"/>
    </row>
    <row r="120" spans="1:6">
      <c r="A120" s="254"/>
      <c r="B120" s="254"/>
      <c r="C120" s="257"/>
      <c r="D120" s="257"/>
      <c r="E120" s="254"/>
      <c r="F120" s="254"/>
    </row>
    <row r="121" spans="1:6">
      <c r="A121" s="254"/>
      <c r="B121" s="254"/>
      <c r="C121" s="257"/>
      <c r="D121" s="257"/>
      <c r="E121" s="254"/>
      <c r="F121" s="254"/>
    </row>
    <row r="122" spans="1:6">
      <c r="A122" s="254"/>
      <c r="B122" s="254"/>
      <c r="C122" s="257"/>
      <c r="D122" s="257"/>
      <c r="E122" s="254"/>
      <c r="F122" s="254"/>
    </row>
    <row r="123" spans="1:6">
      <c r="A123" s="254"/>
      <c r="B123" s="254"/>
      <c r="C123" s="257"/>
      <c r="D123" s="257"/>
      <c r="E123" s="254"/>
      <c r="F123" s="254"/>
    </row>
    <row r="124" spans="1:6">
      <c r="A124" s="254"/>
      <c r="B124" s="254"/>
      <c r="C124" s="257"/>
      <c r="D124" s="257"/>
      <c r="E124" s="254"/>
      <c r="F124" s="254"/>
    </row>
    <row r="125" spans="1:6">
      <c r="A125" s="254"/>
      <c r="B125" s="254"/>
      <c r="C125" s="257"/>
      <c r="D125" s="257"/>
      <c r="E125" s="254"/>
      <c r="F125" s="254"/>
    </row>
    <row r="126" spans="1:6">
      <c r="A126" s="254"/>
      <c r="B126" s="254"/>
      <c r="C126" s="257"/>
      <c r="D126" s="257"/>
      <c r="E126" s="254"/>
      <c r="F126" s="254"/>
    </row>
    <row r="127" spans="1:6">
      <c r="A127" s="254"/>
      <c r="B127" s="254"/>
      <c r="C127" s="257"/>
      <c r="D127" s="257"/>
      <c r="E127" s="254"/>
      <c r="F127" s="254"/>
    </row>
    <row r="128" spans="1:6">
      <c r="A128" s="254"/>
      <c r="B128" s="254"/>
      <c r="C128" s="257"/>
      <c r="D128" s="257"/>
      <c r="E128" s="254"/>
      <c r="F128" s="254"/>
    </row>
    <row r="129" spans="1:6">
      <c r="A129" s="254"/>
      <c r="B129" s="254"/>
      <c r="C129" s="257"/>
      <c r="D129" s="257"/>
      <c r="E129" s="254"/>
      <c r="F129" s="254"/>
    </row>
    <row r="130" spans="1:6">
      <c r="A130" s="254"/>
      <c r="B130" s="254"/>
      <c r="C130" s="257"/>
      <c r="D130" s="257"/>
      <c r="E130" s="254"/>
      <c r="F130" s="254"/>
    </row>
    <row r="131" spans="1:6">
      <c r="A131" s="254"/>
      <c r="B131" s="254"/>
      <c r="C131" s="257"/>
      <c r="D131" s="257"/>
      <c r="E131" s="254"/>
      <c r="F131" s="254"/>
    </row>
    <row r="132" spans="1:6">
      <c r="A132" s="254"/>
      <c r="B132" s="254"/>
      <c r="C132" s="257"/>
      <c r="D132" s="257"/>
      <c r="E132" s="254"/>
      <c r="F132" s="254"/>
    </row>
    <row r="133" spans="1:6">
      <c r="A133" s="254"/>
      <c r="B133" s="254"/>
      <c r="C133" s="257"/>
      <c r="D133" s="257"/>
      <c r="E133" s="254"/>
      <c r="F133" s="254"/>
    </row>
    <row r="134" spans="1:6">
      <c r="A134" s="254"/>
      <c r="B134" s="254"/>
      <c r="C134" s="257"/>
      <c r="D134" s="257"/>
      <c r="E134" s="254"/>
      <c r="F134" s="254"/>
    </row>
    <row r="135" spans="1:6">
      <c r="A135" s="254"/>
      <c r="B135" s="254"/>
      <c r="C135" s="257"/>
      <c r="D135" s="257"/>
      <c r="E135" s="254"/>
      <c r="F135" s="254"/>
    </row>
    <row r="136" spans="1:6">
      <c r="A136" s="254"/>
      <c r="B136" s="254"/>
      <c r="C136" s="257"/>
      <c r="D136" s="257"/>
      <c r="E136" s="254"/>
      <c r="F136" s="254"/>
    </row>
    <row r="137" spans="1:6">
      <c r="A137" s="254"/>
      <c r="B137" s="254"/>
      <c r="C137" s="257"/>
      <c r="D137" s="257"/>
      <c r="E137" s="254"/>
      <c r="F137" s="254"/>
    </row>
    <row r="138" spans="1:6">
      <c r="A138" s="254"/>
      <c r="B138" s="254"/>
      <c r="C138" s="257"/>
      <c r="D138" s="257"/>
      <c r="E138" s="254"/>
      <c r="F138" s="254"/>
    </row>
    <row r="139" spans="1:6">
      <c r="A139" s="254"/>
      <c r="B139" s="254"/>
      <c r="C139" s="257"/>
      <c r="D139" s="257"/>
      <c r="E139" s="254"/>
      <c r="F139" s="254"/>
    </row>
    <row r="140" spans="1:6">
      <c r="A140" s="254"/>
      <c r="B140" s="254"/>
      <c r="C140" s="257"/>
      <c r="D140" s="257"/>
      <c r="E140" s="254"/>
      <c r="F140" s="254"/>
    </row>
    <row r="141" spans="1:6">
      <c r="A141" s="254"/>
      <c r="B141" s="254"/>
      <c r="C141" s="257"/>
      <c r="D141" s="257"/>
      <c r="E141" s="254"/>
      <c r="F141" s="254"/>
    </row>
    <row r="142" spans="1:6">
      <c r="A142" s="254"/>
      <c r="B142" s="254"/>
      <c r="C142" s="257"/>
      <c r="D142" s="257"/>
      <c r="E142" s="254"/>
      <c r="F142" s="254"/>
    </row>
    <row r="143" spans="1:6">
      <c r="A143" s="254"/>
      <c r="B143" s="254"/>
      <c r="C143" s="257"/>
      <c r="D143" s="257"/>
      <c r="E143" s="254"/>
      <c r="F143" s="254"/>
    </row>
    <row r="144" spans="1:6">
      <c r="A144" s="254"/>
      <c r="B144" s="254"/>
      <c r="C144" s="257"/>
      <c r="D144" s="257"/>
      <c r="E144" s="254"/>
      <c r="F144" s="254"/>
    </row>
    <row r="145" spans="1:6">
      <c r="A145" s="254"/>
      <c r="B145" s="254"/>
      <c r="C145" s="257"/>
      <c r="D145" s="257"/>
      <c r="E145" s="254"/>
      <c r="F145" s="254"/>
    </row>
    <row r="146" spans="1:6">
      <c r="A146" s="254"/>
      <c r="B146" s="254"/>
      <c r="C146" s="257"/>
      <c r="D146" s="257"/>
      <c r="E146" s="254"/>
      <c r="F146" s="254"/>
    </row>
    <row r="147" spans="1:6">
      <c r="A147" s="254"/>
      <c r="B147" s="254"/>
      <c r="C147" s="257"/>
      <c r="D147" s="257"/>
      <c r="E147" s="254"/>
      <c r="F147" s="254"/>
    </row>
    <row r="148" spans="1:6">
      <c r="A148" s="254"/>
      <c r="B148" s="254"/>
      <c r="C148" s="257"/>
      <c r="D148" s="257"/>
      <c r="E148" s="254"/>
      <c r="F148" s="254"/>
    </row>
    <row r="149" spans="1:6">
      <c r="A149" s="254"/>
      <c r="B149" s="254"/>
      <c r="C149" s="257"/>
      <c r="D149" s="257"/>
      <c r="E149" s="254"/>
      <c r="F149" s="254"/>
    </row>
    <row r="150" spans="1:6">
      <c r="A150" s="254"/>
      <c r="B150" s="254"/>
      <c r="C150" s="257"/>
      <c r="D150" s="257"/>
      <c r="E150" s="254"/>
      <c r="F150" s="254"/>
    </row>
    <row r="151" spans="1:6">
      <c r="A151" s="254"/>
      <c r="B151" s="254"/>
      <c r="C151" s="257"/>
      <c r="D151" s="257"/>
      <c r="E151" s="254"/>
      <c r="F151" s="254"/>
    </row>
    <row r="152" spans="1:6">
      <c r="A152" s="254"/>
      <c r="B152" s="254"/>
      <c r="C152" s="257"/>
      <c r="D152" s="257"/>
      <c r="E152" s="254"/>
      <c r="F152" s="254"/>
    </row>
    <row r="153" spans="1:6">
      <c r="A153" s="254"/>
      <c r="B153" s="254"/>
      <c r="C153" s="257"/>
      <c r="D153" s="257"/>
      <c r="E153" s="254"/>
      <c r="F153" s="254"/>
    </row>
    <row r="154" spans="1:6">
      <c r="A154" s="254"/>
      <c r="B154" s="254"/>
      <c r="C154" s="257"/>
      <c r="D154" s="257"/>
      <c r="E154" s="254"/>
      <c r="F154" s="254"/>
    </row>
    <row r="155" spans="1:6">
      <c r="A155" s="254"/>
      <c r="B155" s="254"/>
      <c r="C155" s="257"/>
      <c r="D155" s="257"/>
      <c r="E155" s="254"/>
      <c r="F155" s="254"/>
    </row>
    <row r="156" spans="1:6">
      <c r="A156" s="254"/>
      <c r="B156" s="254"/>
      <c r="C156" s="257"/>
      <c r="D156" s="257"/>
      <c r="E156" s="254"/>
      <c r="F156" s="254"/>
    </row>
    <row r="157" spans="1:6">
      <c r="A157" s="254"/>
      <c r="B157" s="254"/>
      <c r="C157" s="257"/>
      <c r="D157" s="257"/>
      <c r="E157" s="254"/>
      <c r="F157" s="254"/>
    </row>
    <row r="158" spans="1:6">
      <c r="A158" s="254"/>
      <c r="B158" s="254"/>
      <c r="C158" s="257"/>
      <c r="D158" s="257"/>
      <c r="E158" s="254"/>
      <c r="F158" s="254"/>
    </row>
    <row r="159" spans="1:6">
      <c r="A159" s="254"/>
      <c r="B159" s="254"/>
      <c r="C159" s="257"/>
      <c r="D159" s="257"/>
      <c r="E159" s="254"/>
      <c r="F159" s="254"/>
    </row>
    <row r="160" spans="1:6">
      <c r="A160" s="254"/>
      <c r="B160" s="254"/>
      <c r="C160" s="257"/>
      <c r="D160" s="257"/>
      <c r="E160" s="254"/>
      <c r="F160" s="254"/>
    </row>
    <row r="161" spans="1:6">
      <c r="A161" s="254"/>
      <c r="B161" s="254"/>
      <c r="C161" s="257"/>
      <c r="D161" s="257"/>
      <c r="E161" s="254"/>
      <c r="F161" s="254"/>
    </row>
    <row r="162" spans="1:6">
      <c r="A162" s="254"/>
      <c r="B162" s="254"/>
      <c r="C162" s="257"/>
      <c r="D162" s="257"/>
      <c r="E162" s="254"/>
      <c r="F162" s="254"/>
    </row>
    <row r="163" spans="1:6">
      <c r="A163" s="254"/>
      <c r="B163" s="254"/>
      <c r="C163" s="257"/>
      <c r="D163" s="257"/>
      <c r="E163" s="254"/>
      <c r="F163" s="254"/>
    </row>
    <row r="164" spans="1:6">
      <c r="A164" s="254"/>
      <c r="B164" s="254"/>
      <c r="C164" s="257"/>
      <c r="D164" s="257"/>
      <c r="E164" s="254"/>
      <c r="F164" s="254"/>
    </row>
    <row r="165" spans="1:6">
      <c r="A165" s="254"/>
      <c r="B165" s="254"/>
      <c r="C165" s="257"/>
      <c r="D165" s="257"/>
      <c r="E165" s="254"/>
      <c r="F165" s="254"/>
    </row>
    <row r="166" spans="1:6">
      <c r="A166" s="254"/>
      <c r="B166" s="254"/>
      <c r="C166" s="257"/>
      <c r="D166" s="257"/>
      <c r="E166" s="254"/>
      <c r="F166" s="254"/>
    </row>
    <row r="167" spans="1:6">
      <c r="A167" s="254"/>
      <c r="B167" s="254"/>
      <c r="C167" s="257"/>
      <c r="D167" s="257"/>
      <c r="E167" s="254"/>
      <c r="F167" s="254"/>
    </row>
    <row r="168" spans="1:6">
      <c r="A168" s="254"/>
      <c r="B168" s="254"/>
      <c r="C168" s="257"/>
      <c r="D168" s="257"/>
      <c r="E168" s="254"/>
      <c r="F168" s="254"/>
    </row>
    <row r="169" spans="1:6">
      <c r="A169" s="254"/>
      <c r="B169" s="254"/>
      <c r="C169" s="257"/>
      <c r="D169" s="257"/>
      <c r="E169" s="254"/>
      <c r="F169" s="254"/>
    </row>
    <row r="170" spans="1:6">
      <c r="A170" s="254"/>
      <c r="B170" s="254"/>
      <c r="C170" s="257"/>
      <c r="D170" s="257"/>
      <c r="E170" s="254"/>
      <c r="F170" s="254"/>
    </row>
    <row r="171" spans="1:6">
      <c r="A171" s="254"/>
      <c r="B171" s="254"/>
      <c r="C171" s="257"/>
      <c r="D171" s="257"/>
      <c r="E171" s="254"/>
      <c r="F171" s="254"/>
    </row>
    <row r="172" spans="1:6">
      <c r="A172" s="254"/>
      <c r="B172" s="254"/>
      <c r="C172" s="257"/>
      <c r="D172" s="257"/>
      <c r="E172" s="254"/>
      <c r="F172" s="254"/>
    </row>
    <row r="173" spans="1:6">
      <c r="A173" s="254"/>
      <c r="B173" s="254"/>
      <c r="C173" s="257"/>
      <c r="D173" s="257"/>
      <c r="E173" s="254"/>
      <c r="F173" s="254"/>
    </row>
    <row r="174" spans="1:6">
      <c r="A174" s="254"/>
      <c r="B174" s="254"/>
      <c r="C174" s="257"/>
      <c r="D174" s="257"/>
      <c r="E174" s="254"/>
      <c r="F174" s="254"/>
    </row>
    <row r="175" spans="1:6">
      <c r="A175" s="254"/>
      <c r="B175" s="254"/>
      <c r="C175" s="257"/>
      <c r="D175" s="257"/>
      <c r="E175" s="254"/>
      <c r="F175" s="254"/>
    </row>
    <row r="176" spans="1:6">
      <c r="A176" s="254"/>
      <c r="B176" s="254"/>
      <c r="C176" s="257"/>
      <c r="D176" s="257"/>
      <c r="E176" s="254"/>
      <c r="F176" s="254"/>
    </row>
    <row r="177" spans="1:6">
      <c r="A177" s="254"/>
      <c r="B177" s="254"/>
      <c r="C177" s="257"/>
      <c r="D177" s="257"/>
      <c r="E177" s="254"/>
      <c r="F177" s="254"/>
    </row>
    <row r="178" spans="1:6">
      <c r="A178" s="254"/>
      <c r="B178" s="254"/>
      <c r="C178" s="257"/>
      <c r="D178" s="257"/>
      <c r="E178" s="254"/>
      <c r="F178" s="254"/>
    </row>
    <row r="179" spans="1:6">
      <c r="A179" s="254"/>
      <c r="B179" s="254"/>
      <c r="C179" s="257"/>
      <c r="D179" s="257"/>
      <c r="E179" s="254"/>
      <c r="F179" s="254"/>
    </row>
    <row r="180" spans="1:6">
      <c r="A180" s="254"/>
      <c r="B180" s="254"/>
      <c r="C180" s="257"/>
      <c r="D180" s="257"/>
      <c r="E180" s="254"/>
      <c r="F180" s="254"/>
    </row>
    <row r="181" spans="1:6">
      <c r="A181" s="254"/>
      <c r="B181" s="254"/>
      <c r="C181" s="257"/>
      <c r="D181" s="257"/>
      <c r="E181" s="254"/>
      <c r="F181" s="254"/>
    </row>
    <row r="182" spans="1:6">
      <c r="A182" s="254"/>
      <c r="B182" s="254"/>
      <c r="C182" s="257"/>
      <c r="D182" s="257"/>
      <c r="E182" s="254"/>
      <c r="F182" s="254"/>
    </row>
    <row r="183" spans="1:6">
      <c r="A183" s="254"/>
      <c r="B183" s="254"/>
      <c r="C183" s="257"/>
      <c r="D183" s="257"/>
      <c r="E183" s="254"/>
      <c r="F183" s="254"/>
    </row>
    <row r="184" spans="1:6">
      <c r="A184" s="254"/>
      <c r="B184" s="254"/>
      <c r="C184" s="257"/>
      <c r="D184" s="257"/>
      <c r="E184" s="254"/>
      <c r="F184" s="254"/>
    </row>
    <row r="185" spans="1:6">
      <c r="A185" s="254"/>
      <c r="B185" s="254"/>
      <c r="C185" s="257"/>
      <c r="D185" s="257"/>
      <c r="E185" s="254"/>
      <c r="F185" s="254"/>
    </row>
    <row r="186" spans="1:6">
      <c r="A186" s="254"/>
      <c r="B186" s="254"/>
      <c r="C186" s="257"/>
      <c r="D186" s="257"/>
      <c r="E186" s="254"/>
      <c r="F186" s="254"/>
    </row>
    <row r="187" spans="1:6">
      <c r="A187" s="254"/>
      <c r="B187" s="254"/>
      <c r="C187" s="257"/>
      <c r="D187" s="257"/>
      <c r="E187" s="254"/>
      <c r="F187" s="254"/>
    </row>
    <row r="188" spans="1:6">
      <c r="A188" s="254"/>
      <c r="B188" s="254"/>
      <c r="C188" s="257"/>
      <c r="D188" s="257"/>
      <c r="E188" s="254"/>
      <c r="F188" s="254"/>
    </row>
    <row r="189" spans="1:6">
      <c r="A189" s="254"/>
      <c r="B189" s="254"/>
      <c r="C189" s="257"/>
      <c r="D189" s="257"/>
      <c r="E189" s="254"/>
      <c r="F189" s="254"/>
    </row>
    <row r="190" spans="1:6">
      <c r="A190" s="254"/>
      <c r="B190" s="254"/>
      <c r="C190" s="257"/>
      <c r="D190" s="257"/>
      <c r="E190" s="254"/>
      <c r="F190" s="254"/>
    </row>
    <row r="191" spans="1:6">
      <c r="A191" s="254"/>
      <c r="B191" s="254"/>
      <c r="C191" s="257"/>
      <c r="D191" s="257"/>
      <c r="E191" s="254"/>
      <c r="F191" s="254"/>
    </row>
    <row r="192" spans="1:6">
      <c r="A192" s="254"/>
      <c r="B192" s="254"/>
      <c r="C192" s="257"/>
      <c r="D192" s="257"/>
      <c r="E192" s="254"/>
      <c r="F192" s="254"/>
    </row>
    <row r="193" spans="1:6">
      <c r="A193" s="254"/>
      <c r="B193" s="254"/>
      <c r="C193" s="257"/>
      <c r="D193" s="257"/>
      <c r="E193" s="254"/>
      <c r="F193" s="254"/>
    </row>
    <row r="194" spans="1:6">
      <c r="A194" s="254"/>
      <c r="B194" s="254"/>
      <c r="C194" s="257"/>
      <c r="D194" s="257"/>
      <c r="E194" s="254"/>
      <c r="F194" s="254"/>
    </row>
    <row r="195" spans="1:6">
      <c r="A195" s="254"/>
      <c r="B195" s="254"/>
      <c r="C195" s="257"/>
      <c r="D195" s="257"/>
      <c r="E195" s="254"/>
      <c r="F195" s="254"/>
    </row>
    <row r="196" spans="1:6">
      <c r="A196" s="254"/>
      <c r="B196" s="254"/>
      <c r="C196" s="257"/>
      <c r="D196" s="257"/>
      <c r="E196" s="254"/>
      <c r="F196" s="254"/>
    </row>
    <row r="197" spans="1:6">
      <c r="A197" s="254"/>
      <c r="B197" s="254"/>
      <c r="C197" s="257"/>
      <c r="D197" s="257"/>
      <c r="E197" s="254"/>
      <c r="F197" s="254"/>
    </row>
    <row r="198" spans="1:6">
      <c r="A198" s="254"/>
      <c r="B198" s="254"/>
      <c r="C198" s="257"/>
      <c r="D198" s="257"/>
      <c r="E198" s="254"/>
      <c r="F198" s="254"/>
    </row>
    <row r="199" spans="1:6">
      <c r="A199" s="254"/>
      <c r="B199" s="254"/>
      <c r="C199" s="257"/>
      <c r="D199" s="257"/>
      <c r="E199" s="254"/>
      <c r="F199" s="254"/>
    </row>
    <row r="200" spans="1:6">
      <c r="A200" s="254"/>
      <c r="B200" s="254"/>
      <c r="C200" s="257"/>
      <c r="D200" s="257"/>
      <c r="E200" s="254"/>
      <c r="F200" s="254"/>
    </row>
    <row r="201" spans="1:6">
      <c r="A201" s="254"/>
      <c r="B201" s="254"/>
      <c r="C201" s="257"/>
      <c r="D201" s="257"/>
      <c r="E201" s="254"/>
      <c r="F201" s="254"/>
    </row>
    <row r="202" spans="1:6">
      <c r="A202" s="254"/>
      <c r="B202" s="254"/>
      <c r="C202" s="257"/>
      <c r="D202" s="257"/>
      <c r="E202" s="254"/>
      <c r="F202" s="254"/>
    </row>
    <row r="203" spans="1:6">
      <c r="A203" s="254"/>
      <c r="B203" s="254"/>
      <c r="C203" s="257"/>
      <c r="D203" s="257"/>
      <c r="E203" s="254"/>
      <c r="F203" s="254"/>
    </row>
    <row r="204" spans="1:6">
      <c r="A204" s="254"/>
      <c r="B204" s="254"/>
      <c r="C204" s="257"/>
      <c r="D204" s="257"/>
      <c r="E204" s="254"/>
      <c r="F204" s="254"/>
    </row>
    <row r="205" spans="1:6">
      <c r="A205" s="254"/>
      <c r="B205" s="254"/>
      <c r="C205" s="257"/>
      <c r="D205" s="257"/>
      <c r="E205" s="254"/>
      <c r="F205" s="254"/>
    </row>
    <row r="206" spans="1:6">
      <c r="A206" s="254"/>
      <c r="B206" s="254"/>
      <c r="C206" s="257"/>
      <c r="D206" s="257"/>
      <c r="E206" s="254"/>
      <c r="F206" s="254"/>
    </row>
    <row r="207" spans="1:6">
      <c r="A207" s="254"/>
      <c r="B207" s="254"/>
      <c r="C207" s="257"/>
      <c r="D207" s="257"/>
      <c r="E207" s="254"/>
      <c r="F207" s="254"/>
    </row>
    <row r="208" spans="1:6">
      <c r="A208" s="254"/>
      <c r="B208" s="254"/>
      <c r="C208" s="257"/>
      <c r="D208" s="257"/>
      <c r="E208" s="254"/>
      <c r="F208" s="254"/>
    </row>
    <row r="209" spans="1:6">
      <c r="A209" s="254"/>
      <c r="B209" s="254"/>
      <c r="C209" s="257"/>
      <c r="D209" s="257"/>
      <c r="E209" s="254"/>
      <c r="F209" s="254"/>
    </row>
    <row r="210" spans="1:6">
      <c r="A210" s="254"/>
      <c r="B210" s="254"/>
      <c r="C210" s="257"/>
      <c r="D210" s="257"/>
      <c r="E210" s="254"/>
      <c r="F210" s="254"/>
    </row>
    <row r="211" spans="1:6">
      <c r="A211" s="254"/>
      <c r="B211" s="254"/>
      <c r="C211" s="257"/>
      <c r="D211" s="257"/>
      <c r="E211" s="254"/>
      <c r="F211" s="254"/>
    </row>
    <row r="212" spans="1:6">
      <c r="A212" s="254"/>
      <c r="B212" s="254"/>
      <c r="C212" s="257"/>
      <c r="D212" s="257"/>
      <c r="E212" s="254"/>
      <c r="F212" s="254"/>
    </row>
    <row r="213" spans="1:6">
      <c r="A213" s="254"/>
      <c r="B213" s="254"/>
      <c r="C213" s="257"/>
      <c r="D213" s="257"/>
      <c r="E213" s="254"/>
      <c r="F213" s="254"/>
    </row>
    <row r="214" spans="1:6">
      <c r="A214" s="254"/>
      <c r="B214" s="254"/>
      <c r="C214" s="257"/>
      <c r="D214" s="257"/>
      <c r="E214" s="254"/>
      <c r="F214" s="254"/>
    </row>
    <row r="215" spans="1:6">
      <c r="A215" s="254"/>
      <c r="B215" s="254"/>
      <c r="C215" s="257"/>
      <c r="D215" s="257"/>
      <c r="E215" s="254"/>
      <c r="F215" s="254"/>
    </row>
    <row r="216" spans="1:6">
      <c r="A216" s="254"/>
      <c r="B216" s="254"/>
      <c r="C216" s="257"/>
      <c r="D216" s="257"/>
      <c r="E216" s="254"/>
      <c r="F216" s="254"/>
    </row>
    <row r="217" spans="1:6">
      <c r="A217" s="254"/>
      <c r="B217" s="254"/>
      <c r="C217" s="257"/>
      <c r="D217" s="257"/>
      <c r="E217" s="254"/>
      <c r="F217" s="254"/>
    </row>
    <row r="218" spans="1:6">
      <c r="A218" s="254"/>
      <c r="B218" s="254"/>
      <c r="C218" s="257"/>
      <c r="D218" s="257"/>
      <c r="E218" s="254"/>
      <c r="F218" s="254"/>
    </row>
    <row r="219" spans="1:6">
      <c r="A219" s="254"/>
      <c r="B219" s="254"/>
      <c r="C219" s="257"/>
      <c r="D219" s="257"/>
      <c r="E219" s="254"/>
      <c r="F219" s="254"/>
    </row>
    <row r="220" spans="1:6">
      <c r="A220" s="254"/>
      <c r="B220" s="254"/>
      <c r="C220" s="257"/>
      <c r="D220" s="257"/>
      <c r="E220" s="254"/>
      <c r="F220" s="254"/>
    </row>
    <row r="221" spans="1:6">
      <c r="A221" s="254"/>
      <c r="B221" s="254"/>
      <c r="C221" s="257"/>
      <c r="D221" s="257"/>
      <c r="E221" s="254"/>
      <c r="F221" s="254"/>
    </row>
    <row r="222" spans="1:6">
      <c r="A222" s="254"/>
      <c r="B222" s="254"/>
      <c r="C222" s="257"/>
      <c r="D222" s="257"/>
      <c r="E222" s="254"/>
      <c r="F222" s="254"/>
    </row>
    <row r="223" spans="1:6">
      <c r="A223" s="254"/>
      <c r="B223" s="254"/>
      <c r="C223" s="257"/>
      <c r="D223" s="257"/>
      <c r="E223" s="254"/>
      <c r="F223" s="254"/>
    </row>
    <row r="224" spans="1:6">
      <c r="A224" s="254"/>
      <c r="B224" s="254"/>
      <c r="C224" s="257"/>
      <c r="D224" s="257"/>
      <c r="E224" s="254"/>
      <c r="F224" s="254"/>
    </row>
    <row r="225" spans="1:6">
      <c r="A225" s="254"/>
      <c r="B225" s="254"/>
      <c r="C225" s="257"/>
      <c r="D225" s="257"/>
      <c r="E225" s="254"/>
      <c r="F225" s="254"/>
    </row>
    <row r="226" spans="1:6">
      <c r="A226" s="254"/>
      <c r="B226" s="254"/>
      <c r="C226" s="257"/>
      <c r="D226" s="257"/>
      <c r="E226" s="254"/>
      <c r="F226" s="254"/>
    </row>
    <row r="227" spans="1:6">
      <c r="A227" s="254"/>
      <c r="B227" s="254"/>
      <c r="C227" s="257"/>
      <c r="D227" s="257"/>
      <c r="E227" s="254"/>
      <c r="F227" s="254"/>
    </row>
    <row r="228" spans="1:6">
      <c r="A228" s="254"/>
      <c r="B228" s="254"/>
      <c r="C228" s="257"/>
      <c r="D228" s="257"/>
      <c r="E228" s="254"/>
      <c r="F228" s="254"/>
    </row>
    <row r="229" spans="1:6">
      <c r="A229" s="254"/>
      <c r="B229" s="254"/>
      <c r="C229" s="257"/>
      <c r="D229" s="257"/>
      <c r="E229" s="254"/>
      <c r="F229" s="254"/>
    </row>
    <row r="230" spans="1:6">
      <c r="A230" s="254"/>
      <c r="B230" s="254"/>
      <c r="C230" s="257"/>
      <c r="D230" s="257"/>
      <c r="E230" s="254"/>
      <c r="F230" s="254"/>
    </row>
    <row r="231" spans="1:6">
      <c r="A231" s="254"/>
      <c r="B231" s="254"/>
      <c r="C231" s="257"/>
      <c r="D231" s="257"/>
      <c r="E231" s="254"/>
      <c r="F231" s="254"/>
    </row>
    <row r="232" spans="1:6">
      <c r="A232" s="254"/>
      <c r="B232" s="254"/>
      <c r="C232" s="257"/>
      <c r="D232" s="257"/>
      <c r="E232" s="254"/>
      <c r="F232" s="254"/>
    </row>
    <row r="233" spans="1:6">
      <c r="A233" s="254"/>
      <c r="B233" s="254"/>
      <c r="C233" s="257"/>
      <c r="D233" s="257"/>
      <c r="E233" s="254"/>
      <c r="F233" s="254"/>
    </row>
    <row r="234" spans="1:6">
      <c r="A234" s="254"/>
      <c r="B234" s="254"/>
      <c r="C234" s="257"/>
      <c r="D234" s="257"/>
      <c r="E234" s="254"/>
      <c r="F234" s="254"/>
    </row>
    <row r="235" spans="1:6">
      <c r="A235" s="254"/>
      <c r="B235" s="254"/>
      <c r="C235" s="257"/>
      <c r="D235" s="257"/>
      <c r="E235" s="254"/>
      <c r="F235" s="254"/>
    </row>
    <row r="236" spans="1:6">
      <c r="A236" s="254"/>
      <c r="B236" s="254"/>
      <c r="C236" s="257"/>
      <c r="D236" s="257"/>
      <c r="E236" s="254"/>
      <c r="F236" s="254"/>
    </row>
    <row r="237" spans="1:6">
      <c r="A237" s="254"/>
      <c r="B237" s="254"/>
      <c r="C237" s="257"/>
      <c r="D237" s="257"/>
      <c r="E237" s="254"/>
      <c r="F237" s="254"/>
    </row>
    <row r="238" spans="1:6">
      <c r="A238" s="254"/>
      <c r="B238" s="254"/>
      <c r="C238" s="257"/>
      <c r="D238" s="257"/>
      <c r="E238" s="254"/>
      <c r="F238" s="254"/>
    </row>
    <row r="239" spans="1:6">
      <c r="A239" s="254"/>
      <c r="B239" s="254"/>
      <c r="C239" s="257"/>
      <c r="D239" s="257"/>
      <c r="E239" s="254"/>
      <c r="F239" s="254"/>
    </row>
    <row r="240" spans="1:6">
      <c r="A240" s="254"/>
      <c r="B240" s="254"/>
      <c r="C240" s="257"/>
      <c r="D240" s="257"/>
      <c r="E240" s="254"/>
      <c r="F240" s="254"/>
    </row>
    <row r="241" spans="1:6">
      <c r="A241" s="254"/>
      <c r="B241" s="254"/>
      <c r="C241" s="257"/>
      <c r="D241" s="257"/>
      <c r="E241" s="254"/>
      <c r="F241" s="254"/>
    </row>
    <row r="242" spans="1:6">
      <c r="A242" s="254"/>
      <c r="B242" s="254"/>
      <c r="C242" s="257"/>
      <c r="D242" s="257"/>
      <c r="E242" s="254"/>
      <c r="F242" s="254"/>
    </row>
    <row r="243" spans="1:6">
      <c r="A243" s="254"/>
      <c r="B243" s="254"/>
      <c r="C243" s="257"/>
      <c r="D243" s="257"/>
      <c r="E243" s="254"/>
      <c r="F243" s="254"/>
    </row>
    <row r="244" spans="1:6">
      <c r="A244" s="254"/>
      <c r="B244" s="254"/>
      <c r="C244" s="257"/>
      <c r="D244" s="257"/>
      <c r="E244" s="254"/>
      <c r="F244" s="254"/>
    </row>
    <row r="245" spans="1:6">
      <c r="A245" s="254"/>
      <c r="B245" s="254"/>
      <c r="C245" s="257"/>
      <c r="D245" s="257"/>
      <c r="E245" s="254"/>
      <c r="F245" s="254"/>
    </row>
    <row r="246" spans="1:6">
      <c r="A246" s="254"/>
      <c r="B246" s="254"/>
      <c r="C246" s="257"/>
      <c r="D246" s="257"/>
      <c r="E246" s="254"/>
      <c r="F246" s="254"/>
    </row>
    <row r="247" spans="1:6">
      <c r="A247" s="254"/>
      <c r="B247" s="254"/>
      <c r="C247" s="257"/>
      <c r="D247" s="257"/>
      <c r="E247" s="254"/>
      <c r="F247" s="254"/>
    </row>
    <row r="248" spans="1:6">
      <c r="A248" s="254"/>
      <c r="B248" s="254"/>
      <c r="C248" s="257"/>
      <c r="D248" s="257"/>
      <c r="E248" s="254"/>
      <c r="F248" s="254"/>
    </row>
    <row r="249" spans="1:6">
      <c r="A249" s="254"/>
      <c r="B249" s="254"/>
      <c r="C249" s="257"/>
      <c r="D249" s="257"/>
      <c r="E249" s="254"/>
      <c r="F249" s="254"/>
    </row>
    <row r="250" spans="1:6">
      <c r="A250" s="254"/>
      <c r="B250" s="254"/>
      <c r="C250" s="257"/>
      <c r="D250" s="257"/>
      <c r="E250" s="254"/>
      <c r="F250" s="254"/>
    </row>
    <row r="251" spans="1:6">
      <c r="A251" s="254"/>
      <c r="B251" s="254"/>
      <c r="C251" s="257"/>
      <c r="D251" s="257"/>
      <c r="E251" s="254"/>
      <c r="F251" s="254"/>
    </row>
    <row r="252" spans="1:6">
      <c r="A252" s="254"/>
      <c r="B252" s="254"/>
      <c r="C252" s="257"/>
      <c r="D252" s="257"/>
      <c r="E252" s="254"/>
      <c r="F252" s="254"/>
    </row>
    <row r="253" spans="1:6">
      <c r="A253" s="254"/>
      <c r="B253" s="254"/>
      <c r="C253" s="257"/>
      <c r="D253" s="257"/>
      <c r="E253" s="254"/>
      <c r="F253" s="254"/>
    </row>
    <row r="254" spans="1:6">
      <c r="A254" s="254"/>
      <c r="B254" s="254"/>
      <c r="C254" s="257"/>
      <c r="D254" s="257"/>
      <c r="E254" s="254"/>
      <c r="F254" s="254"/>
    </row>
    <row r="255" spans="1:6">
      <c r="A255" s="254"/>
      <c r="B255" s="254"/>
      <c r="C255" s="257"/>
      <c r="D255" s="257"/>
      <c r="E255" s="254"/>
      <c r="F255" s="254"/>
    </row>
    <row r="256" spans="1:6">
      <c r="A256" s="254"/>
      <c r="B256" s="254"/>
      <c r="C256" s="257"/>
      <c r="D256" s="257"/>
      <c r="E256" s="254"/>
      <c r="F256" s="254"/>
    </row>
    <row r="257" spans="1:6">
      <c r="A257" s="254"/>
      <c r="B257" s="254"/>
      <c r="C257" s="257"/>
      <c r="D257" s="257"/>
      <c r="E257" s="254"/>
      <c r="F257" s="254"/>
    </row>
    <row r="258" spans="1:6">
      <c r="A258" s="254"/>
      <c r="B258" s="254"/>
      <c r="C258" s="257"/>
      <c r="D258" s="257"/>
      <c r="E258" s="254"/>
      <c r="F258" s="254"/>
    </row>
    <row r="259" spans="1:6">
      <c r="A259" s="254"/>
      <c r="B259" s="254"/>
      <c r="C259" s="257"/>
      <c r="D259" s="257"/>
      <c r="E259" s="254"/>
      <c r="F259" s="254"/>
    </row>
    <row r="260" spans="1:6">
      <c r="A260" s="254"/>
      <c r="B260" s="254"/>
      <c r="C260" s="257"/>
      <c r="D260" s="257"/>
      <c r="E260" s="254"/>
      <c r="F260" s="254"/>
    </row>
    <row r="261" spans="1:6">
      <c r="A261" s="254"/>
      <c r="B261" s="254"/>
      <c r="C261" s="257"/>
      <c r="D261" s="257"/>
      <c r="E261" s="254"/>
      <c r="F261" s="254"/>
    </row>
    <row r="262" spans="1:6">
      <c r="A262" s="254"/>
      <c r="B262" s="254"/>
      <c r="C262" s="257"/>
      <c r="D262" s="257"/>
      <c r="E262" s="254"/>
      <c r="F262" s="254"/>
    </row>
    <row r="263" spans="1:6">
      <c r="A263" s="254"/>
      <c r="B263" s="254"/>
      <c r="C263" s="257"/>
      <c r="D263" s="257"/>
      <c r="E263" s="254"/>
      <c r="F263" s="254"/>
    </row>
    <row r="264" spans="1:6">
      <c r="A264" s="254"/>
      <c r="B264" s="254"/>
      <c r="C264" s="257"/>
      <c r="D264" s="257"/>
      <c r="E264" s="254"/>
      <c r="F264" s="254"/>
    </row>
    <row r="265" spans="1:6">
      <c r="A265" s="254"/>
      <c r="B265" s="254"/>
      <c r="C265" s="257"/>
      <c r="D265" s="257"/>
      <c r="E265" s="254"/>
      <c r="F265" s="254"/>
    </row>
    <row r="266" spans="1:6">
      <c r="A266" s="254"/>
      <c r="B266" s="254"/>
      <c r="C266" s="257"/>
      <c r="D266" s="257"/>
      <c r="E266" s="254"/>
      <c r="F266" s="254"/>
    </row>
    <row r="267" spans="1:6">
      <c r="A267" s="254"/>
      <c r="B267" s="254"/>
      <c r="C267" s="257"/>
      <c r="D267" s="257"/>
      <c r="E267" s="254"/>
      <c r="F267" s="254"/>
    </row>
    <row r="268" spans="1:6">
      <c r="A268" s="254"/>
      <c r="B268" s="254"/>
      <c r="C268" s="257"/>
      <c r="D268" s="257"/>
      <c r="E268" s="254"/>
      <c r="F268" s="254"/>
    </row>
    <row r="269" spans="1:6">
      <c r="A269" s="254"/>
      <c r="B269" s="254"/>
      <c r="C269" s="257"/>
      <c r="D269" s="257"/>
      <c r="E269" s="254"/>
      <c r="F269" s="254"/>
    </row>
    <row r="270" spans="1:6">
      <c r="A270" s="254"/>
      <c r="B270" s="254"/>
      <c r="C270" s="257"/>
      <c r="D270" s="257"/>
      <c r="E270" s="254"/>
      <c r="F270" s="254"/>
    </row>
    <row r="271" spans="1:6">
      <c r="A271" s="254"/>
      <c r="B271" s="254"/>
      <c r="C271" s="257"/>
      <c r="D271" s="257"/>
      <c r="E271" s="254"/>
      <c r="F271" s="254"/>
    </row>
    <row r="272" spans="1:6">
      <c r="A272" s="254"/>
      <c r="B272" s="254"/>
      <c r="C272" s="257"/>
      <c r="D272" s="257"/>
      <c r="E272" s="254"/>
      <c r="F272" s="254"/>
    </row>
    <row r="273" spans="1:6">
      <c r="A273" s="254"/>
      <c r="B273" s="254"/>
      <c r="C273" s="257"/>
      <c r="D273" s="257"/>
      <c r="E273" s="254"/>
      <c r="F273" s="254"/>
    </row>
    <row r="274" spans="1:6">
      <c r="A274" s="254"/>
      <c r="B274" s="254"/>
      <c r="C274" s="257"/>
      <c r="D274" s="257"/>
      <c r="E274" s="254"/>
      <c r="F274" s="254"/>
    </row>
    <row r="275" spans="1:6">
      <c r="A275" s="254"/>
      <c r="B275" s="254"/>
      <c r="C275" s="257"/>
      <c r="D275" s="257"/>
      <c r="E275" s="254"/>
      <c r="F275" s="254"/>
    </row>
    <row r="276" spans="1:6">
      <c r="A276" s="254"/>
      <c r="B276" s="254"/>
      <c r="C276" s="257"/>
      <c r="D276" s="257"/>
      <c r="E276" s="254"/>
      <c r="F276" s="254"/>
    </row>
    <row r="277" spans="1:6">
      <c r="A277" s="254"/>
      <c r="B277" s="254"/>
      <c r="C277" s="257"/>
      <c r="D277" s="257"/>
      <c r="E277" s="254"/>
      <c r="F277" s="254"/>
    </row>
    <row r="278" spans="1:6">
      <c r="A278" s="254"/>
      <c r="B278" s="254"/>
      <c r="C278" s="257"/>
      <c r="D278" s="257"/>
      <c r="E278" s="254"/>
      <c r="F278" s="254"/>
    </row>
    <row r="279" spans="1:6">
      <c r="A279" s="254"/>
      <c r="B279" s="254"/>
      <c r="C279" s="257"/>
      <c r="D279" s="257"/>
      <c r="E279" s="254"/>
      <c r="F279" s="254"/>
    </row>
    <row r="280" spans="1:6">
      <c r="A280" s="254"/>
      <c r="B280" s="254"/>
      <c r="C280" s="257"/>
      <c r="D280" s="257"/>
      <c r="E280" s="254"/>
      <c r="F280" s="254"/>
    </row>
    <row r="281" spans="1:6">
      <c r="A281" s="254"/>
      <c r="B281" s="254"/>
      <c r="C281" s="257"/>
      <c r="D281" s="257"/>
      <c r="E281" s="254"/>
      <c r="F281" s="254"/>
    </row>
    <row r="282" spans="1:6">
      <c r="A282" s="254"/>
      <c r="B282" s="254"/>
      <c r="C282" s="257"/>
      <c r="D282" s="257"/>
      <c r="E282" s="254"/>
      <c r="F282" s="254"/>
    </row>
    <row r="283" spans="1:6">
      <c r="A283" s="254"/>
      <c r="B283" s="254"/>
      <c r="C283" s="257"/>
      <c r="D283" s="257"/>
      <c r="E283" s="254"/>
      <c r="F283" s="254"/>
    </row>
    <row r="284" spans="1:6">
      <c r="A284" s="254"/>
      <c r="B284" s="254"/>
      <c r="C284" s="257"/>
      <c r="D284" s="257"/>
      <c r="E284" s="254"/>
      <c r="F284" s="254"/>
    </row>
    <row r="285" spans="1:6">
      <c r="A285" s="254"/>
      <c r="B285" s="254"/>
      <c r="C285" s="257"/>
      <c r="D285" s="257"/>
      <c r="E285" s="254"/>
      <c r="F285" s="254"/>
    </row>
    <row r="286" spans="1:6">
      <c r="A286" s="254"/>
      <c r="B286" s="254"/>
      <c r="C286" s="257"/>
      <c r="D286" s="257"/>
      <c r="E286" s="254"/>
      <c r="F286" s="254"/>
    </row>
    <row r="287" spans="1:6">
      <c r="A287" s="254"/>
      <c r="B287" s="254"/>
      <c r="C287" s="257"/>
      <c r="D287" s="257"/>
      <c r="E287" s="254"/>
      <c r="F287" s="254"/>
    </row>
    <row r="288" spans="1:6">
      <c r="A288" s="254"/>
      <c r="B288" s="254"/>
      <c r="C288" s="257"/>
      <c r="D288" s="257"/>
      <c r="E288" s="254"/>
      <c r="F288" s="254"/>
    </row>
    <row r="289" spans="1:6">
      <c r="A289" s="254"/>
      <c r="B289" s="254"/>
      <c r="C289" s="257"/>
      <c r="D289" s="257"/>
      <c r="E289" s="254"/>
      <c r="F289" s="254"/>
    </row>
    <row r="290" spans="1:6">
      <c r="A290" s="254"/>
      <c r="B290" s="254"/>
      <c r="C290" s="257"/>
      <c r="D290" s="257"/>
      <c r="E290" s="254"/>
      <c r="F290" s="254"/>
    </row>
    <row r="291" spans="1:6">
      <c r="A291" s="254"/>
      <c r="B291" s="254"/>
      <c r="C291" s="257"/>
      <c r="D291" s="257"/>
      <c r="E291" s="254"/>
      <c r="F291" s="254"/>
    </row>
    <row r="292" spans="1:6">
      <c r="A292" s="254"/>
      <c r="B292" s="254"/>
      <c r="C292" s="257"/>
      <c r="D292" s="257"/>
      <c r="E292" s="254"/>
      <c r="F292" s="254"/>
    </row>
    <row r="293" spans="1:6">
      <c r="A293" s="254"/>
      <c r="B293" s="254"/>
      <c r="C293" s="257"/>
      <c r="D293" s="257"/>
      <c r="E293" s="254"/>
      <c r="F293" s="254"/>
    </row>
    <row r="294" spans="1:6">
      <c r="A294" s="254"/>
      <c r="B294" s="254"/>
      <c r="C294" s="257"/>
      <c r="D294" s="257"/>
      <c r="E294" s="254"/>
      <c r="F294" s="254"/>
    </row>
    <row r="295" spans="1:6">
      <c r="A295" s="254"/>
      <c r="B295" s="254"/>
      <c r="C295" s="257"/>
      <c r="D295" s="257"/>
      <c r="E295" s="254"/>
      <c r="F295" s="254"/>
    </row>
    <row r="296" spans="1:6">
      <c r="A296" s="254"/>
      <c r="B296" s="254"/>
      <c r="C296" s="257"/>
      <c r="D296" s="257"/>
      <c r="E296" s="254"/>
      <c r="F296" s="254"/>
    </row>
    <row r="297" spans="1:6">
      <c r="A297" s="254"/>
      <c r="B297" s="254"/>
      <c r="C297" s="257"/>
      <c r="D297" s="257"/>
      <c r="E297" s="254"/>
      <c r="F297" s="254"/>
    </row>
    <row r="298" spans="1:6">
      <c r="A298" s="254"/>
      <c r="B298" s="254"/>
      <c r="C298" s="257"/>
      <c r="D298" s="257"/>
      <c r="E298" s="254"/>
      <c r="F298" s="254"/>
    </row>
    <row r="299" spans="1:6">
      <c r="A299" s="254"/>
      <c r="B299" s="254"/>
      <c r="C299" s="257"/>
      <c r="D299" s="257"/>
      <c r="E299" s="254"/>
      <c r="F299" s="254"/>
    </row>
    <row r="300" spans="1:6">
      <c r="A300" s="254"/>
      <c r="B300" s="254"/>
      <c r="C300" s="257"/>
      <c r="D300" s="257"/>
      <c r="E300" s="254"/>
      <c r="F300" s="254"/>
    </row>
    <row r="301" spans="1:6">
      <c r="A301" s="254"/>
      <c r="B301" s="254"/>
      <c r="C301" s="257"/>
      <c r="D301" s="257"/>
      <c r="E301" s="254"/>
      <c r="F301" s="254"/>
    </row>
    <row r="302" spans="1:6">
      <c r="A302" s="254"/>
      <c r="B302" s="254"/>
      <c r="C302" s="257"/>
      <c r="D302" s="257"/>
      <c r="E302" s="254"/>
      <c r="F302" s="254"/>
    </row>
    <row r="303" spans="1:6">
      <c r="A303" s="254"/>
      <c r="B303" s="254"/>
      <c r="C303" s="257"/>
      <c r="D303" s="257"/>
      <c r="E303" s="254"/>
      <c r="F303" s="254"/>
    </row>
    <row r="304" spans="1:6">
      <c r="A304" s="254"/>
      <c r="B304" s="254"/>
      <c r="C304" s="257"/>
      <c r="D304" s="257"/>
      <c r="E304" s="254"/>
      <c r="F304" s="254"/>
    </row>
    <row r="305" spans="1:6">
      <c r="A305" s="254"/>
      <c r="B305" s="254"/>
      <c r="C305" s="257"/>
      <c r="D305" s="257"/>
      <c r="E305" s="254"/>
      <c r="F305" s="254"/>
    </row>
    <row r="306" spans="1:6">
      <c r="A306" s="254"/>
      <c r="B306" s="254"/>
      <c r="C306" s="257"/>
      <c r="D306" s="257"/>
      <c r="E306" s="254"/>
      <c r="F306" s="254"/>
    </row>
    <row r="307" spans="1:6">
      <c r="A307" s="254"/>
      <c r="B307" s="254"/>
      <c r="C307" s="257"/>
      <c r="D307" s="257"/>
      <c r="E307" s="254"/>
      <c r="F307" s="254"/>
    </row>
    <row r="308" spans="1:6">
      <c r="A308" s="254"/>
      <c r="B308" s="254"/>
      <c r="C308" s="257"/>
      <c r="D308" s="257"/>
      <c r="E308" s="254"/>
      <c r="F308" s="254"/>
    </row>
    <row r="309" spans="1:6">
      <c r="A309" s="254"/>
      <c r="B309" s="254"/>
      <c r="C309" s="257"/>
      <c r="D309" s="257"/>
      <c r="E309" s="254"/>
      <c r="F309" s="254"/>
    </row>
    <row r="310" spans="1:6">
      <c r="A310" s="254"/>
      <c r="B310" s="254"/>
      <c r="C310" s="257"/>
      <c r="D310" s="257"/>
      <c r="E310" s="254"/>
      <c r="F310" s="254"/>
    </row>
    <row r="311" spans="1:6">
      <c r="A311" s="254"/>
      <c r="B311" s="254"/>
      <c r="C311" s="257"/>
      <c r="D311" s="257"/>
      <c r="E311" s="254"/>
      <c r="F311" s="254"/>
    </row>
    <row r="312" spans="1:6">
      <c r="A312" s="254"/>
      <c r="B312" s="254"/>
      <c r="C312" s="257"/>
      <c r="D312" s="257"/>
      <c r="E312" s="254"/>
      <c r="F312" s="254"/>
    </row>
    <row r="313" spans="1:6">
      <c r="A313" s="254"/>
      <c r="B313" s="254"/>
      <c r="C313" s="257"/>
      <c r="D313" s="257"/>
      <c r="E313" s="254"/>
      <c r="F313" s="254"/>
    </row>
    <row r="314" spans="1:6">
      <c r="A314" s="254"/>
      <c r="B314" s="254"/>
      <c r="C314" s="257"/>
      <c r="D314" s="257"/>
      <c r="E314" s="254"/>
      <c r="F314" s="254"/>
    </row>
    <row r="315" spans="1:6">
      <c r="A315" s="254"/>
      <c r="B315" s="254"/>
      <c r="C315" s="257"/>
      <c r="D315" s="257"/>
      <c r="E315" s="254"/>
      <c r="F315" s="254"/>
    </row>
    <row r="316" spans="1:6">
      <c r="A316" s="254"/>
      <c r="B316" s="254"/>
      <c r="C316" s="257"/>
      <c r="D316" s="257"/>
      <c r="E316" s="254"/>
      <c r="F316" s="254"/>
    </row>
  </sheetData>
  <sheetProtection insertRows="0"/>
  <mergeCells count="7">
    <mergeCell ref="B53:E53"/>
    <mergeCell ref="A1:D1"/>
    <mergeCell ref="A2:D2"/>
    <mergeCell ref="B48:H48"/>
    <mergeCell ref="B50:H50"/>
    <mergeCell ref="B52:H52"/>
    <mergeCell ref="B47:H47"/>
  </mergeCells>
  <phoneticPr fontId="17" type="noConversion"/>
  <dataValidations count="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WLO983058:WLP983059 IY40:IZ40 SU40:SV40 ACQ40:ACR40 AMM40:AMN40 AWI40:AWJ40 BGE40:BGF40 BQA40:BQB40 BZW40:BZX40 CJS40:CJT40 CTO40:CTP40 DDK40:DDL40 DNG40:DNH40 DXC40:DXD40 EGY40:EGZ40 EQU40:EQV40 FAQ40:FAR40 FKM40:FKN40 FUI40:FUJ40 GEE40:GEF40 GOA40:GOB40 GXW40:GXX40 HHS40:HHT40 HRO40:HRP40 IBK40:IBL40 ILG40:ILH40 IVC40:IVD40 JEY40:JEZ40 JOU40:JOV40 JYQ40:JYR40 KIM40:KIN40 KSI40:KSJ40 LCE40:LCF40 LMA40:LMB40 LVW40:LVX40 MFS40:MFT40 MPO40:MPP40 MZK40:MZL40 NJG40:NJH40 NTC40:NTD40 OCY40:OCZ40 OMU40:OMV40 OWQ40:OWR40 PGM40:PGN40 PQI40:PQJ40 QAE40:QAF40 QKA40:QKB40 QTW40:QTX40 RDS40:RDT40 RNO40:RNP40 RXK40:RXL40 SHG40:SHH40 SRC40:SRD40 TAY40:TAZ40 TKU40:TKV40 TUQ40:TUR40 UEM40:UEN40 UOI40:UOJ40 UYE40:UYF40 VIA40:VIB40 VRW40:VRX40 WBS40:WBT40 WLO40:WLP40 WVK40:WVL40 C65576:D65576 IY65576:IZ65576 SU65576:SV65576 ACQ65576:ACR65576 AMM65576:AMN65576 AWI65576:AWJ65576 BGE65576:BGF65576 BQA65576:BQB65576 BZW65576:BZX65576 CJS65576:CJT65576 CTO65576:CTP65576 DDK65576:DDL65576 DNG65576:DNH65576 DXC65576:DXD65576 EGY65576:EGZ65576 EQU65576:EQV65576 FAQ65576:FAR65576 FKM65576:FKN65576 FUI65576:FUJ65576 GEE65576:GEF65576 GOA65576:GOB65576 GXW65576:GXX65576 HHS65576:HHT65576 HRO65576:HRP65576 IBK65576:IBL65576 ILG65576:ILH65576 IVC65576:IVD65576 JEY65576:JEZ65576 JOU65576:JOV65576 JYQ65576:JYR65576 KIM65576:KIN65576 KSI65576:KSJ65576 LCE65576:LCF65576 LMA65576:LMB65576 LVW65576:LVX65576 MFS65576:MFT65576 MPO65576:MPP65576 MZK65576:MZL65576 NJG65576:NJH65576 NTC65576:NTD65576 OCY65576:OCZ65576 OMU65576:OMV65576 OWQ65576:OWR65576 PGM65576:PGN65576 PQI65576:PQJ65576 QAE65576:QAF65576 QKA65576:QKB65576 QTW65576:QTX65576 RDS65576:RDT65576 RNO65576:RNP65576 RXK65576:RXL65576 SHG65576:SHH65576 SRC65576:SRD65576 TAY65576:TAZ65576 TKU65576:TKV65576 TUQ65576:TUR65576 UEM65576:UEN65576 UOI65576:UOJ65576 UYE65576:UYF65576 VIA65576:VIB65576 VRW65576:VRX65576 WBS65576:WBT65576 WLO65576:WLP65576 WVK65576:WVL65576 C131112:D131112 IY131112:IZ131112 SU131112:SV131112 ACQ131112:ACR131112 AMM131112:AMN131112 AWI131112:AWJ131112 BGE131112:BGF131112 BQA131112:BQB131112 BZW131112:BZX131112 CJS131112:CJT131112 CTO131112:CTP131112 DDK131112:DDL131112 DNG131112:DNH131112 DXC131112:DXD131112 EGY131112:EGZ131112 EQU131112:EQV131112 FAQ131112:FAR131112 FKM131112:FKN131112 FUI131112:FUJ131112 GEE131112:GEF131112 GOA131112:GOB131112 GXW131112:GXX131112 HHS131112:HHT131112 HRO131112:HRP131112 IBK131112:IBL131112 ILG131112:ILH131112 IVC131112:IVD131112 JEY131112:JEZ131112 JOU131112:JOV131112 JYQ131112:JYR131112 KIM131112:KIN131112 KSI131112:KSJ131112 LCE131112:LCF131112 LMA131112:LMB131112 LVW131112:LVX131112 MFS131112:MFT131112 MPO131112:MPP131112 MZK131112:MZL131112 NJG131112:NJH131112 NTC131112:NTD131112 OCY131112:OCZ131112 OMU131112:OMV131112 OWQ131112:OWR131112 PGM131112:PGN131112 PQI131112:PQJ131112 QAE131112:QAF131112 QKA131112:QKB131112 QTW131112:QTX131112 RDS131112:RDT131112 RNO131112:RNP131112 RXK131112:RXL131112 SHG131112:SHH131112 SRC131112:SRD131112 TAY131112:TAZ131112 TKU131112:TKV131112 TUQ131112:TUR131112 UEM131112:UEN131112 UOI131112:UOJ131112 UYE131112:UYF131112 VIA131112:VIB131112 VRW131112:VRX131112 WBS131112:WBT131112 WLO131112:WLP131112 WVK131112:WVL131112 C196648:D196648 IY196648:IZ196648 SU196648:SV196648 ACQ196648:ACR196648 AMM196648:AMN196648 AWI196648:AWJ196648 BGE196648:BGF196648 BQA196648:BQB196648 BZW196648:BZX196648 CJS196648:CJT196648 CTO196648:CTP196648 DDK196648:DDL196648 DNG196648:DNH196648 DXC196648:DXD196648 EGY196648:EGZ196648 EQU196648:EQV196648 FAQ196648:FAR196648 FKM196648:FKN196648 FUI196648:FUJ196648 GEE196648:GEF196648 GOA196648:GOB196648 GXW196648:GXX196648 HHS196648:HHT196648 HRO196648:HRP196648 IBK196648:IBL196648 ILG196648:ILH196648 IVC196648:IVD196648 JEY196648:JEZ196648 JOU196648:JOV196648 JYQ196648:JYR196648 KIM196648:KIN196648 KSI196648:KSJ196648 LCE196648:LCF196648 LMA196648:LMB196648 LVW196648:LVX196648 MFS196648:MFT196648 MPO196648:MPP196648 MZK196648:MZL196648 NJG196648:NJH196648 NTC196648:NTD196648 OCY196648:OCZ196648 OMU196648:OMV196648 OWQ196648:OWR196648 PGM196648:PGN196648 PQI196648:PQJ196648 QAE196648:QAF196648 QKA196648:QKB196648 QTW196648:QTX196648 RDS196648:RDT196648 RNO196648:RNP196648 RXK196648:RXL196648 SHG196648:SHH196648 SRC196648:SRD196648 TAY196648:TAZ196648 TKU196648:TKV196648 TUQ196648:TUR196648 UEM196648:UEN196648 UOI196648:UOJ196648 UYE196648:UYF196648 VIA196648:VIB196648 VRW196648:VRX196648 WBS196648:WBT196648 WLO196648:WLP196648 WVK196648:WVL196648 C262184:D262184 IY262184:IZ262184 SU262184:SV262184 ACQ262184:ACR262184 AMM262184:AMN262184 AWI262184:AWJ262184 BGE262184:BGF262184 BQA262184:BQB262184 BZW262184:BZX262184 CJS262184:CJT262184 CTO262184:CTP262184 DDK262184:DDL262184 DNG262184:DNH262184 DXC262184:DXD262184 EGY262184:EGZ262184 EQU262184:EQV262184 FAQ262184:FAR262184 FKM262184:FKN262184 FUI262184:FUJ262184 GEE262184:GEF262184 GOA262184:GOB262184 GXW262184:GXX262184 HHS262184:HHT262184 HRO262184:HRP262184 IBK262184:IBL262184 ILG262184:ILH262184 IVC262184:IVD262184 JEY262184:JEZ262184 JOU262184:JOV262184 JYQ262184:JYR262184 KIM262184:KIN262184 KSI262184:KSJ262184 LCE262184:LCF262184 LMA262184:LMB262184 LVW262184:LVX262184 MFS262184:MFT262184 MPO262184:MPP262184 MZK262184:MZL262184 NJG262184:NJH262184 NTC262184:NTD262184 OCY262184:OCZ262184 OMU262184:OMV262184 OWQ262184:OWR262184 PGM262184:PGN262184 PQI262184:PQJ262184 QAE262184:QAF262184 QKA262184:QKB262184 QTW262184:QTX262184 RDS262184:RDT262184 RNO262184:RNP262184 RXK262184:RXL262184 SHG262184:SHH262184 SRC262184:SRD262184 TAY262184:TAZ262184 TKU262184:TKV262184 TUQ262184:TUR262184 UEM262184:UEN262184 UOI262184:UOJ262184 UYE262184:UYF262184 VIA262184:VIB262184 VRW262184:VRX262184 WBS262184:WBT262184 WLO262184:WLP262184 WVK262184:WVL262184 C327720:D327720 IY327720:IZ327720 SU327720:SV327720 ACQ327720:ACR327720 AMM327720:AMN327720 AWI327720:AWJ327720 BGE327720:BGF327720 BQA327720:BQB327720 BZW327720:BZX327720 CJS327720:CJT327720 CTO327720:CTP327720 DDK327720:DDL327720 DNG327720:DNH327720 DXC327720:DXD327720 EGY327720:EGZ327720 EQU327720:EQV327720 FAQ327720:FAR327720 FKM327720:FKN327720 FUI327720:FUJ327720 GEE327720:GEF327720 GOA327720:GOB327720 GXW327720:GXX327720 HHS327720:HHT327720 HRO327720:HRP327720 IBK327720:IBL327720 ILG327720:ILH327720 IVC327720:IVD327720 JEY327720:JEZ327720 JOU327720:JOV327720 JYQ327720:JYR327720 KIM327720:KIN327720 KSI327720:KSJ327720 LCE327720:LCF327720 LMA327720:LMB327720 LVW327720:LVX327720 MFS327720:MFT327720 MPO327720:MPP327720 MZK327720:MZL327720 NJG327720:NJH327720 NTC327720:NTD327720 OCY327720:OCZ327720 OMU327720:OMV327720 OWQ327720:OWR327720 PGM327720:PGN327720 PQI327720:PQJ327720 QAE327720:QAF327720 QKA327720:QKB327720 QTW327720:QTX327720 RDS327720:RDT327720 RNO327720:RNP327720 RXK327720:RXL327720 SHG327720:SHH327720 SRC327720:SRD327720 TAY327720:TAZ327720 TKU327720:TKV327720 TUQ327720:TUR327720 UEM327720:UEN327720 UOI327720:UOJ327720 UYE327720:UYF327720 VIA327720:VIB327720 VRW327720:VRX327720 WBS327720:WBT327720 WLO327720:WLP327720 WVK327720:WVL327720 C393256:D393256 IY393256:IZ393256 SU393256:SV393256 ACQ393256:ACR393256 AMM393256:AMN393256 AWI393256:AWJ393256 BGE393256:BGF393256 BQA393256:BQB393256 BZW393256:BZX393256 CJS393256:CJT393256 CTO393256:CTP393256 DDK393256:DDL393256 DNG393256:DNH393256 DXC393256:DXD393256 EGY393256:EGZ393256 EQU393256:EQV393256 FAQ393256:FAR393256 FKM393256:FKN393256 FUI393256:FUJ393256 GEE393256:GEF393256 GOA393256:GOB393256 GXW393256:GXX393256 HHS393256:HHT393256 HRO393256:HRP393256 IBK393256:IBL393256 ILG393256:ILH393256 IVC393256:IVD393256 JEY393256:JEZ393256 JOU393256:JOV393256 JYQ393256:JYR393256 KIM393256:KIN393256 KSI393256:KSJ393256 LCE393256:LCF393256 LMA393256:LMB393256 LVW393256:LVX393256 MFS393256:MFT393256 MPO393256:MPP393256 MZK393256:MZL393256 NJG393256:NJH393256 NTC393256:NTD393256 OCY393256:OCZ393256 OMU393256:OMV393256 OWQ393256:OWR393256 PGM393256:PGN393256 PQI393256:PQJ393256 QAE393256:QAF393256 QKA393256:QKB393256 QTW393256:QTX393256 RDS393256:RDT393256 RNO393256:RNP393256 RXK393256:RXL393256 SHG393256:SHH393256 SRC393256:SRD393256 TAY393256:TAZ393256 TKU393256:TKV393256 TUQ393256:TUR393256 UEM393256:UEN393256 UOI393256:UOJ393256 UYE393256:UYF393256 VIA393256:VIB393256 VRW393256:VRX393256 WBS393256:WBT393256 WLO393256:WLP393256 WVK393256:WVL393256 C458792:D458792 IY458792:IZ458792 SU458792:SV458792 ACQ458792:ACR458792 AMM458792:AMN458792 AWI458792:AWJ458792 BGE458792:BGF458792 BQA458792:BQB458792 BZW458792:BZX458792 CJS458792:CJT458792 CTO458792:CTP458792 DDK458792:DDL458792 DNG458792:DNH458792 DXC458792:DXD458792 EGY458792:EGZ458792 EQU458792:EQV458792 FAQ458792:FAR458792 FKM458792:FKN458792 FUI458792:FUJ458792 GEE458792:GEF458792 GOA458792:GOB458792 GXW458792:GXX458792 HHS458792:HHT458792 HRO458792:HRP458792 IBK458792:IBL458792 ILG458792:ILH458792 IVC458792:IVD458792 JEY458792:JEZ458792 JOU458792:JOV458792 JYQ458792:JYR458792 KIM458792:KIN458792 KSI458792:KSJ458792 LCE458792:LCF458792 LMA458792:LMB458792 LVW458792:LVX458792 MFS458792:MFT458792 MPO458792:MPP458792 MZK458792:MZL458792 NJG458792:NJH458792 NTC458792:NTD458792 OCY458792:OCZ458792 OMU458792:OMV458792 OWQ458792:OWR458792 PGM458792:PGN458792 PQI458792:PQJ458792 QAE458792:QAF458792 QKA458792:QKB458792 QTW458792:QTX458792 RDS458792:RDT458792 RNO458792:RNP458792 RXK458792:RXL458792 SHG458792:SHH458792 SRC458792:SRD458792 TAY458792:TAZ458792 TKU458792:TKV458792 TUQ458792:TUR458792 UEM458792:UEN458792 UOI458792:UOJ458792 UYE458792:UYF458792 VIA458792:VIB458792 VRW458792:VRX458792 WBS458792:WBT458792 WLO458792:WLP458792 WVK458792:WVL458792 C524328:D524328 IY524328:IZ524328 SU524328:SV524328 ACQ524328:ACR524328 AMM524328:AMN524328 AWI524328:AWJ524328 BGE524328:BGF524328 BQA524328:BQB524328 BZW524328:BZX524328 CJS524328:CJT524328 CTO524328:CTP524328 DDK524328:DDL524328 DNG524328:DNH524328 DXC524328:DXD524328 EGY524328:EGZ524328 EQU524328:EQV524328 FAQ524328:FAR524328 FKM524328:FKN524328 FUI524328:FUJ524328 GEE524328:GEF524328 GOA524328:GOB524328 GXW524328:GXX524328 HHS524328:HHT524328 HRO524328:HRP524328 IBK524328:IBL524328 ILG524328:ILH524328 IVC524328:IVD524328 JEY524328:JEZ524328 JOU524328:JOV524328 JYQ524328:JYR524328 KIM524328:KIN524328 KSI524328:KSJ524328 LCE524328:LCF524328 LMA524328:LMB524328 LVW524328:LVX524328 MFS524328:MFT524328 MPO524328:MPP524328 MZK524328:MZL524328 NJG524328:NJH524328 NTC524328:NTD524328 OCY524328:OCZ524328 OMU524328:OMV524328 OWQ524328:OWR524328 PGM524328:PGN524328 PQI524328:PQJ524328 QAE524328:QAF524328 QKA524328:QKB524328 QTW524328:QTX524328 RDS524328:RDT524328 RNO524328:RNP524328 RXK524328:RXL524328 SHG524328:SHH524328 SRC524328:SRD524328 TAY524328:TAZ524328 TKU524328:TKV524328 TUQ524328:TUR524328 UEM524328:UEN524328 UOI524328:UOJ524328 UYE524328:UYF524328 VIA524328:VIB524328 VRW524328:VRX524328 WBS524328:WBT524328 WLO524328:WLP524328 WVK524328:WVL524328 C589864:D589864 IY589864:IZ589864 SU589864:SV589864 ACQ589864:ACR589864 AMM589864:AMN589864 AWI589864:AWJ589864 BGE589864:BGF589864 BQA589864:BQB589864 BZW589864:BZX589864 CJS589864:CJT589864 CTO589864:CTP589864 DDK589864:DDL589864 DNG589864:DNH589864 DXC589864:DXD589864 EGY589864:EGZ589864 EQU589864:EQV589864 FAQ589864:FAR589864 FKM589864:FKN589864 FUI589864:FUJ589864 GEE589864:GEF589864 GOA589864:GOB589864 GXW589864:GXX589864 HHS589864:HHT589864 HRO589864:HRP589864 IBK589864:IBL589864 ILG589864:ILH589864 IVC589864:IVD589864 JEY589864:JEZ589864 JOU589864:JOV589864 JYQ589864:JYR589864 KIM589864:KIN589864 KSI589864:KSJ589864 LCE589864:LCF589864 LMA589864:LMB589864 LVW589864:LVX589864 MFS589864:MFT589864 MPO589864:MPP589864 MZK589864:MZL589864 NJG589864:NJH589864 NTC589864:NTD589864 OCY589864:OCZ589864 OMU589864:OMV589864 OWQ589864:OWR589864 PGM589864:PGN589864 PQI589864:PQJ589864 QAE589864:QAF589864 QKA589864:QKB589864 QTW589864:QTX589864 RDS589864:RDT589864 RNO589864:RNP589864 RXK589864:RXL589864 SHG589864:SHH589864 SRC589864:SRD589864 TAY589864:TAZ589864 TKU589864:TKV589864 TUQ589864:TUR589864 UEM589864:UEN589864 UOI589864:UOJ589864 UYE589864:UYF589864 VIA589864:VIB589864 VRW589864:VRX589864 WBS589864:WBT589864 WLO589864:WLP589864 WVK589864:WVL589864 C655400:D655400 IY655400:IZ655400 SU655400:SV655400 ACQ655400:ACR655400 AMM655400:AMN655400 AWI655400:AWJ655400 BGE655400:BGF655400 BQA655400:BQB655400 BZW655400:BZX655400 CJS655400:CJT655400 CTO655400:CTP655400 DDK655400:DDL655400 DNG655400:DNH655400 DXC655400:DXD655400 EGY655400:EGZ655400 EQU655400:EQV655400 FAQ655400:FAR655400 FKM655400:FKN655400 FUI655400:FUJ655400 GEE655400:GEF655400 GOA655400:GOB655400 GXW655400:GXX655400 HHS655400:HHT655400 HRO655400:HRP655400 IBK655400:IBL655400 ILG655400:ILH655400 IVC655400:IVD655400 JEY655400:JEZ655400 JOU655400:JOV655400 JYQ655400:JYR655400 KIM655400:KIN655400 KSI655400:KSJ655400 LCE655400:LCF655400 LMA655400:LMB655400 LVW655400:LVX655400 MFS655400:MFT655400 MPO655400:MPP655400 MZK655400:MZL655400 NJG655400:NJH655400 NTC655400:NTD655400 OCY655400:OCZ655400 OMU655400:OMV655400 OWQ655400:OWR655400 PGM655400:PGN655400 PQI655400:PQJ655400 QAE655400:QAF655400 QKA655400:QKB655400 QTW655400:QTX655400 RDS655400:RDT655400 RNO655400:RNP655400 RXK655400:RXL655400 SHG655400:SHH655400 SRC655400:SRD655400 TAY655400:TAZ655400 TKU655400:TKV655400 TUQ655400:TUR655400 UEM655400:UEN655400 UOI655400:UOJ655400 UYE655400:UYF655400 VIA655400:VIB655400 VRW655400:VRX655400 WBS655400:WBT655400 WLO655400:WLP655400 WVK655400:WVL655400 C720936:D720936 IY720936:IZ720936 SU720936:SV720936 ACQ720936:ACR720936 AMM720936:AMN720936 AWI720936:AWJ720936 BGE720936:BGF720936 BQA720936:BQB720936 BZW720936:BZX720936 CJS720936:CJT720936 CTO720936:CTP720936 DDK720936:DDL720936 DNG720936:DNH720936 DXC720936:DXD720936 EGY720936:EGZ720936 EQU720936:EQV720936 FAQ720936:FAR720936 FKM720936:FKN720936 FUI720936:FUJ720936 GEE720936:GEF720936 GOA720936:GOB720936 GXW720936:GXX720936 HHS720936:HHT720936 HRO720936:HRP720936 IBK720936:IBL720936 ILG720936:ILH720936 IVC720936:IVD720936 JEY720936:JEZ720936 JOU720936:JOV720936 JYQ720936:JYR720936 KIM720936:KIN720936 KSI720936:KSJ720936 LCE720936:LCF720936 LMA720936:LMB720936 LVW720936:LVX720936 MFS720936:MFT720936 MPO720936:MPP720936 MZK720936:MZL720936 NJG720936:NJH720936 NTC720936:NTD720936 OCY720936:OCZ720936 OMU720936:OMV720936 OWQ720936:OWR720936 PGM720936:PGN720936 PQI720936:PQJ720936 QAE720936:QAF720936 QKA720936:QKB720936 QTW720936:QTX720936 RDS720936:RDT720936 RNO720936:RNP720936 RXK720936:RXL720936 SHG720936:SHH720936 SRC720936:SRD720936 TAY720936:TAZ720936 TKU720936:TKV720936 TUQ720936:TUR720936 UEM720936:UEN720936 UOI720936:UOJ720936 UYE720936:UYF720936 VIA720936:VIB720936 VRW720936:VRX720936 WBS720936:WBT720936 WLO720936:WLP720936 WVK720936:WVL720936 C786472:D786472 IY786472:IZ786472 SU786472:SV786472 ACQ786472:ACR786472 AMM786472:AMN786472 AWI786472:AWJ786472 BGE786472:BGF786472 BQA786472:BQB786472 BZW786472:BZX786472 CJS786472:CJT786472 CTO786472:CTP786472 DDK786472:DDL786472 DNG786472:DNH786472 DXC786472:DXD786472 EGY786472:EGZ786472 EQU786472:EQV786472 FAQ786472:FAR786472 FKM786472:FKN786472 FUI786472:FUJ786472 GEE786472:GEF786472 GOA786472:GOB786472 GXW786472:GXX786472 HHS786472:HHT786472 HRO786472:HRP786472 IBK786472:IBL786472 ILG786472:ILH786472 IVC786472:IVD786472 JEY786472:JEZ786472 JOU786472:JOV786472 JYQ786472:JYR786472 KIM786472:KIN786472 KSI786472:KSJ786472 LCE786472:LCF786472 LMA786472:LMB786472 LVW786472:LVX786472 MFS786472:MFT786472 MPO786472:MPP786472 MZK786472:MZL786472 NJG786472:NJH786472 NTC786472:NTD786472 OCY786472:OCZ786472 OMU786472:OMV786472 OWQ786472:OWR786472 PGM786472:PGN786472 PQI786472:PQJ786472 QAE786472:QAF786472 QKA786472:QKB786472 QTW786472:QTX786472 RDS786472:RDT786472 RNO786472:RNP786472 RXK786472:RXL786472 SHG786472:SHH786472 SRC786472:SRD786472 TAY786472:TAZ786472 TKU786472:TKV786472 TUQ786472:TUR786472 UEM786472:UEN786472 UOI786472:UOJ786472 UYE786472:UYF786472 VIA786472:VIB786472 VRW786472:VRX786472 WBS786472:WBT786472 WLO786472:WLP786472 WVK786472:WVL786472 C852008:D852008 IY852008:IZ852008 SU852008:SV852008 ACQ852008:ACR852008 AMM852008:AMN852008 AWI852008:AWJ852008 BGE852008:BGF852008 BQA852008:BQB852008 BZW852008:BZX852008 CJS852008:CJT852008 CTO852008:CTP852008 DDK852008:DDL852008 DNG852008:DNH852008 DXC852008:DXD852008 EGY852008:EGZ852008 EQU852008:EQV852008 FAQ852008:FAR852008 FKM852008:FKN852008 FUI852008:FUJ852008 GEE852008:GEF852008 GOA852008:GOB852008 GXW852008:GXX852008 HHS852008:HHT852008 HRO852008:HRP852008 IBK852008:IBL852008 ILG852008:ILH852008 IVC852008:IVD852008 JEY852008:JEZ852008 JOU852008:JOV852008 JYQ852008:JYR852008 KIM852008:KIN852008 KSI852008:KSJ852008 LCE852008:LCF852008 LMA852008:LMB852008 LVW852008:LVX852008 MFS852008:MFT852008 MPO852008:MPP852008 MZK852008:MZL852008 NJG852008:NJH852008 NTC852008:NTD852008 OCY852008:OCZ852008 OMU852008:OMV852008 OWQ852008:OWR852008 PGM852008:PGN852008 PQI852008:PQJ852008 QAE852008:QAF852008 QKA852008:QKB852008 QTW852008:QTX852008 RDS852008:RDT852008 RNO852008:RNP852008 RXK852008:RXL852008 SHG852008:SHH852008 SRC852008:SRD852008 TAY852008:TAZ852008 TKU852008:TKV852008 TUQ852008:TUR852008 UEM852008:UEN852008 UOI852008:UOJ852008 UYE852008:UYF852008 VIA852008:VIB852008 VRW852008:VRX852008 WBS852008:WBT852008 WLO852008:WLP852008 WVK852008:WVL852008 C917544:D917544 IY917544:IZ917544 SU917544:SV917544 ACQ917544:ACR917544 AMM917544:AMN917544 AWI917544:AWJ917544 BGE917544:BGF917544 BQA917544:BQB917544 BZW917544:BZX917544 CJS917544:CJT917544 CTO917544:CTP917544 DDK917544:DDL917544 DNG917544:DNH917544 DXC917544:DXD917544 EGY917544:EGZ917544 EQU917544:EQV917544 FAQ917544:FAR917544 FKM917544:FKN917544 FUI917544:FUJ917544 GEE917544:GEF917544 GOA917544:GOB917544 GXW917544:GXX917544 HHS917544:HHT917544 HRO917544:HRP917544 IBK917544:IBL917544 ILG917544:ILH917544 IVC917544:IVD917544 JEY917544:JEZ917544 JOU917544:JOV917544 JYQ917544:JYR917544 KIM917544:KIN917544 KSI917544:KSJ917544 LCE917544:LCF917544 LMA917544:LMB917544 LVW917544:LVX917544 MFS917544:MFT917544 MPO917544:MPP917544 MZK917544:MZL917544 NJG917544:NJH917544 NTC917544:NTD917544 OCY917544:OCZ917544 OMU917544:OMV917544 OWQ917544:OWR917544 PGM917544:PGN917544 PQI917544:PQJ917544 QAE917544:QAF917544 QKA917544:QKB917544 QTW917544:QTX917544 RDS917544:RDT917544 RNO917544:RNP917544 RXK917544:RXL917544 SHG917544:SHH917544 SRC917544:SRD917544 TAY917544:TAZ917544 TKU917544:TKV917544 TUQ917544:TUR917544 UEM917544:UEN917544 UOI917544:UOJ917544 UYE917544:UYF917544 VIA917544:VIB917544 VRW917544:VRX917544 WBS917544:WBT917544 WLO917544:WLP917544 WVK917544:WVL917544 C983080:D983080 IY983080:IZ983080 SU983080:SV983080 ACQ983080:ACR983080 AMM983080:AMN983080 AWI983080:AWJ983080 BGE983080:BGF983080 BQA983080:BQB983080 BZW983080:BZX983080 CJS983080:CJT983080 CTO983080:CTP983080 DDK983080:DDL983080 DNG983080:DNH983080 DXC983080:DXD983080 EGY983080:EGZ983080 EQU983080:EQV983080 FAQ983080:FAR983080 FKM983080:FKN983080 FUI983080:FUJ983080 GEE983080:GEF983080 GOA983080:GOB983080 GXW983080:GXX983080 HHS983080:HHT983080 HRO983080:HRP983080 IBK983080:IBL983080 ILG983080:ILH983080 IVC983080:IVD983080 JEY983080:JEZ983080 JOU983080:JOV983080 JYQ983080:JYR983080 KIM983080:KIN983080 KSI983080:KSJ983080 LCE983080:LCF983080 LMA983080:LMB983080 LVW983080:LVX983080 MFS983080:MFT983080 MPO983080:MPP983080 MZK983080:MZL983080 NJG983080:NJH983080 NTC983080:NTD983080 OCY983080:OCZ983080 OMU983080:OMV983080 OWQ983080:OWR983080 PGM983080:PGN983080 PQI983080:PQJ983080 QAE983080:QAF983080 QKA983080:QKB983080 QTW983080:QTX983080 RDS983080:RDT983080 RNO983080:RNP983080 RXK983080:RXL983080 SHG983080:SHH983080 SRC983080:SRD983080 TAY983080:TAZ983080 TKU983080:TKV983080 TUQ983080:TUR983080 UEM983080:UEN983080 UOI983080:UOJ983080 UYE983080:UYF983080 VIA983080:VIB983080 VRW983080:VRX983080 WBS983080:WBT983080 WLO983080:WLP983080 WVK983080:WVL983080 WVK983058:WVL983059 IY18:IZ19 SU18:SV19 ACQ18:ACR19 AMM18:AMN19 AWI18:AWJ19 BGE18:BGF19 BQA18:BQB19 BZW18:BZX19 CJS18:CJT19 CTO18:CTP19 DDK18:DDL19 DNG18:DNH19 DXC18:DXD19 EGY18:EGZ19 EQU18:EQV19 FAQ18:FAR19 FKM18:FKN19 FUI18:FUJ19 GEE18:GEF19 GOA18:GOB19 GXW18:GXX19 HHS18:HHT19 HRO18:HRP19 IBK18:IBL19 ILG18:ILH19 IVC18:IVD19 JEY18:JEZ19 JOU18:JOV19 JYQ18:JYR19 KIM18:KIN19 KSI18:KSJ19 LCE18:LCF19 LMA18:LMB19 LVW18:LVX19 MFS18:MFT19 MPO18:MPP19 MZK18:MZL19 NJG18:NJH19 NTC18:NTD19 OCY18:OCZ19 OMU18:OMV19 OWQ18:OWR19 PGM18:PGN19 PQI18:PQJ19 QAE18:QAF19 QKA18:QKB19 QTW18:QTX19 RDS18:RDT19 RNO18:RNP19 RXK18:RXL19 SHG18:SHH19 SRC18:SRD19 TAY18:TAZ19 TKU18:TKV19 TUQ18:TUR19 UEM18:UEN19 UOI18:UOJ19 UYE18:UYF19 VIA18:VIB19 VRW18:VRX19 WBS18:WBT19 WLO18:WLP19 WVK18:WVL19 C65554:D65555 IY65554:IZ65555 SU65554:SV65555 ACQ65554:ACR65555 AMM65554:AMN65555 AWI65554:AWJ65555 BGE65554:BGF65555 BQA65554:BQB65555 BZW65554:BZX65555 CJS65554:CJT65555 CTO65554:CTP65555 DDK65554:DDL65555 DNG65554:DNH65555 DXC65554:DXD65555 EGY65554:EGZ65555 EQU65554:EQV65555 FAQ65554:FAR65555 FKM65554:FKN65555 FUI65554:FUJ65555 GEE65554:GEF65555 GOA65554:GOB65555 GXW65554:GXX65555 HHS65554:HHT65555 HRO65554:HRP65555 IBK65554:IBL65555 ILG65554:ILH65555 IVC65554:IVD65555 JEY65554:JEZ65555 JOU65554:JOV65555 JYQ65554:JYR65555 KIM65554:KIN65555 KSI65554:KSJ65555 LCE65554:LCF65555 LMA65554:LMB65555 LVW65554:LVX65555 MFS65554:MFT65555 MPO65554:MPP65555 MZK65554:MZL65555 NJG65554:NJH65555 NTC65554:NTD65555 OCY65554:OCZ65555 OMU65554:OMV65555 OWQ65554:OWR65555 PGM65554:PGN65555 PQI65554:PQJ65555 QAE65554:QAF65555 QKA65554:QKB65555 QTW65554:QTX65555 RDS65554:RDT65555 RNO65554:RNP65555 RXK65554:RXL65555 SHG65554:SHH65555 SRC65554:SRD65555 TAY65554:TAZ65555 TKU65554:TKV65555 TUQ65554:TUR65555 UEM65554:UEN65555 UOI65554:UOJ65555 UYE65554:UYF65555 VIA65554:VIB65555 VRW65554:VRX65555 WBS65554:WBT65555 WLO65554:WLP65555 WVK65554:WVL65555 C131090:D131091 IY131090:IZ131091 SU131090:SV131091 ACQ131090:ACR131091 AMM131090:AMN131091 AWI131090:AWJ131091 BGE131090:BGF131091 BQA131090:BQB131091 BZW131090:BZX131091 CJS131090:CJT131091 CTO131090:CTP131091 DDK131090:DDL131091 DNG131090:DNH131091 DXC131090:DXD131091 EGY131090:EGZ131091 EQU131090:EQV131091 FAQ131090:FAR131091 FKM131090:FKN131091 FUI131090:FUJ131091 GEE131090:GEF131091 GOA131090:GOB131091 GXW131090:GXX131091 HHS131090:HHT131091 HRO131090:HRP131091 IBK131090:IBL131091 ILG131090:ILH131091 IVC131090:IVD131091 JEY131090:JEZ131091 JOU131090:JOV131091 JYQ131090:JYR131091 KIM131090:KIN131091 KSI131090:KSJ131091 LCE131090:LCF131091 LMA131090:LMB131091 LVW131090:LVX131091 MFS131090:MFT131091 MPO131090:MPP131091 MZK131090:MZL131091 NJG131090:NJH131091 NTC131090:NTD131091 OCY131090:OCZ131091 OMU131090:OMV131091 OWQ131090:OWR131091 PGM131090:PGN131091 PQI131090:PQJ131091 QAE131090:QAF131091 QKA131090:QKB131091 QTW131090:QTX131091 RDS131090:RDT131091 RNO131090:RNP131091 RXK131090:RXL131091 SHG131090:SHH131091 SRC131090:SRD131091 TAY131090:TAZ131091 TKU131090:TKV131091 TUQ131090:TUR131091 UEM131090:UEN131091 UOI131090:UOJ131091 UYE131090:UYF131091 VIA131090:VIB131091 VRW131090:VRX131091 WBS131090:WBT131091 WLO131090:WLP131091 WVK131090:WVL131091 C196626:D196627 IY196626:IZ196627 SU196626:SV196627 ACQ196626:ACR196627 AMM196626:AMN196627 AWI196626:AWJ196627 BGE196626:BGF196627 BQA196626:BQB196627 BZW196626:BZX196627 CJS196626:CJT196627 CTO196626:CTP196627 DDK196626:DDL196627 DNG196626:DNH196627 DXC196626:DXD196627 EGY196626:EGZ196627 EQU196626:EQV196627 FAQ196626:FAR196627 FKM196626:FKN196627 FUI196626:FUJ196627 GEE196626:GEF196627 GOA196626:GOB196627 GXW196626:GXX196627 HHS196626:HHT196627 HRO196626:HRP196627 IBK196626:IBL196627 ILG196626:ILH196627 IVC196626:IVD196627 JEY196626:JEZ196627 JOU196626:JOV196627 JYQ196626:JYR196627 KIM196626:KIN196627 KSI196626:KSJ196627 LCE196626:LCF196627 LMA196626:LMB196627 LVW196626:LVX196627 MFS196626:MFT196627 MPO196626:MPP196627 MZK196626:MZL196627 NJG196626:NJH196627 NTC196626:NTD196627 OCY196626:OCZ196627 OMU196626:OMV196627 OWQ196626:OWR196627 PGM196626:PGN196627 PQI196626:PQJ196627 QAE196626:QAF196627 QKA196626:QKB196627 QTW196626:QTX196627 RDS196626:RDT196627 RNO196626:RNP196627 RXK196626:RXL196627 SHG196626:SHH196627 SRC196626:SRD196627 TAY196626:TAZ196627 TKU196626:TKV196627 TUQ196626:TUR196627 UEM196626:UEN196627 UOI196626:UOJ196627 UYE196626:UYF196627 VIA196626:VIB196627 VRW196626:VRX196627 WBS196626:WBT196627 WLO196626:WLP196627 WVK196626:WVL196627 C262162:D262163 IY262162:IZ262163 SU262162:SV262163 ACQ262162:ACR262163 AMM262162:AMN262163 AWI262162:AWJ262163 BGE262162:BGF262163 BQA262162:BQB262163 BZW262162:BZX262163 CJS262162:CJT262163 CTO262162:CTP262163 DDK262162:DDL262163 DNG262162:DNH262163 DXC262162:DXD262163 EGY262162:EGZ262163 EQU262162:EQV262163 FAQ262162:FAR262163 FKM262162:FKN262163 FUI262162:FUJ262163 GEE262162:GEF262163 GOA262162:GOB262163 GXW262162:GXX262163 HHS262162:HHT262163 HRO262162:HRP262163 IBK262162:IBL262163 ILG262162:ILH262163 IVC262162:IVD262163 JEY262162:JEZ262163 JOU262162:JOV262163 JYQ262162:JYR262163 KIM262162:KIN262163 KSI262162:KSJ262163 LCE262162:LCF262163 LMA262162:LMB262163 LVW262162:LVX262163 MFS262162:MFT262163 MPO262162:MPP262163 MZK262162:MZL262163 NJG262162:NJH262163 NTC262162:NTD262163 OCY262162:OCZ262163 OMU262162:OMV262163 OWQ262162:OWR262163 PGM262162:PGN262163 PQI262162:PQJ262163 QAE262162:QAF262163 QKA262162:QKB262163 QTW262162:QTX262163 RDS262162:RDT262163 RNO262162:RNP262163 RXK262162:RXL262163 SHG262162:SHH262163 SRC262162:SRD262163 TAY262162:TAZ262163 TKU262162:TKV262163 TUQ262162:TUR262163 UEM262162:UEN262163 UOI262162:UOJ262163 UYE262162:UYF262163 VIA262162:VIB262163 VRW262162:VRX262163 WBS262162:WBT262163 WLO262162:WLP262163 WVK262162:WVL262163 C327698:D327699 IY327698:IZ327699 SU327698:SV327699 ACQ327698:ACR327699 AMM327698:AMN327699 AWI327698:AWJ327699 BGE327698:BGF327699 BQA327698:BQB327699 BZW327698:BZX327699 CJS327698:CJT327699 CTO327698:CTP327699 DDK327698:DDL327699 DNG327698:DNH327699 DXC327698:DXD327699 EGY327698:EGZ327699 EQU327698:EQV327699 FAQ327698:FAR327699 FKM327698:FKN327699 FUI327698:FUJ327699 GEE327698:GEF327699 GOA327698:GOB327699 GXW327698:GXX327699 HHS327698:HHT327699 HRO327698:HRP327699 IBK327698:IBL327699 ILG327698:ILH327699 IVC327698:IVD327699 JEY327698:JEZ327699 JOU327698:JOV327699 JYQ327698:JYR327699 KIM327698:KIN327699 KSI327698:KSJ327699 LCE327698:LCF327699 LMA327698:LMB327699 LVW327698:LVX327699 MFS327698:MFT327699 MPO327698:MPP327699 MZK327698:MZL327699 NJG327698:NJH327699 NTC327698:NTD327699 OCY327698:OCZ327699 OMU327698:OMV327699 OWQ327698:OWR327699 PGM327698:PGN327699 PQI327698:PQJ327699 QAE327698:QAF327699 QKA327698:QKB327699 QTW327698:QTX327699 RDS327698:RDT327699 RNO327698:RNP327699 RXK327698:RXL327699 SHG327698:SHH327699 SRC327698:SRD327699 TAY327698:TAZ327699 TKU327698:TKV327699 TUQ327698:TUR327699 UEM327698:UEN327699 UOI327698:UOJ327699 UYE327698:UYF327699 VIA327698:VIB327699 VRW327698:VRX327699 WBS327698:WBT327699 WLO327698:WLP327699 WVK327698:WVL327699 C393234:D393235 IY393234:IZ393235 SU393234:SV393235 ACQ393234:ACR393235 AMM393234:AMN393235 AWI393234:AWJ393235 BGE393234:BGF393235 BQA393234:BQB393235 BZW393234:BZX393235 CJS393234:CJT393235 CTO393234:CTP393235 DDK393234:DDL393235 DNG393234:DNH393235 DXC393234:DXD393235 EGY393234:EGZ393235 EQU393234:EQV393235 FAQ393234:FAR393235 FKM393234:FKN393235 FUI393234:FUJ393235 GEE393234:GEF393235 GOA393234:GOB393235 GXW393234:GXX393235 HHS393234:HHT393235 HRO393234:HRP393235 IBK393234:IBL393235 ILG393234:ILH393235 IVC393234:IVD393235 JEY393234:JEZ393235 JOU393234:JOV393235 JYQ393234:JYR393235 KIM393234:KIN393235 KSI393234:KSJ393235 LCE393234:LCF393235 LMA393234:LMB393235 LVW393234:LVX393235 MFS393234:MFT393235 MPO393234:MPP393235 MZK393234:MZL393235 NJG393234:NJH393235 NTC393234:NTD393235 OCY393234:OCZ393235 OMU393234:OMV393235 OWQ393234:OWR393235 PGM393234:PGN393235 PQI393234:PQJ393235 QAE393234:QAF393235 QKA393234:QKB393235 QTW393234:QTX393235 RDS393234:RDT393235 RNO393234:RNP393235 RXK393234:RXL393235 SHG393234:SHH393235 SRC393234:SRD393235 TAY393234:TAZ393235 TKU393234:TKV393235 TUQ393234:TUR393235 UEM393234:UEN393235 UOI393234:UOJ393235 UYE393234:UYF393235 VIA393234:VIB393235 VRW393234:VRX393235 WBS393234:WBT393235 WLO393234:WLP393235 WVK393234:WVL393235 C458770:D458771 IY458770:IZ458771 SU458770:SV458771 ACQ458770:ACR458771 AMM458770:AMN458771 AWI458770:AWJ458771 BGE458770:BGF458771 BQA458770:BQB458771 BZW458770:BZX458771 CJS458770:CJT458771 CTO458770:CTP458771 DDK458770:DDL458771 DNG458770:DNH458771 DXC458770:DXD458771 EGY458770:EGZ458771 EQU458770:EQV458771 FAQ458770:FAR458771 FKM458770:FKN458771 FUI458770:FUJ458771 GEE458770:GEF458771 GOA458770:GOB458771 GXW458770:GXX458771 HHS458770:HHT458771 HRO458770:HRP458771 IBK458770:IBL458771 ILG458770:ILH458771 IVC458770:IVD458771 JEY458770:JEZ458771 JOU458770:JOV458771 JYQ458770:JYR458771 KIM458770:KIN458771 KSI458770:KSJ458771 LCE458770:LCF458771 LMA458770:LMB458771 LVW458770:LVX458771 MFS458770:MFT458771 MPO458770:MPP458771 MZK458770:MZL458771 NJG458770:NJH458771 NTC458770:NTD458771 OCY458770:OCZ458771 OMU458770:OMV458771 OWQ458770:OWR458771 PGM458770:PGN458771 PQI458770:PQJ458771 QAE458770:QAF458771 QKA458770:QKB458771 QTW458770:QTX458771 RDS458770:RDT458771 RNO458770:RNP458771 RXK458770:RXL458771 SHG458770:SHH458771 SRC458770:SRD458771 TAY458770:TAZ458771 TKU458770:TKV458771 TUQ458770:TUR458771 UEM458770:UEN458771 UOI458770:UOJ458771 UYE458770:UYF458771 VIA458770:VIB458771 VRW458770:VRX458771 WBS458770:WBT458771 WLO458770:WLP458771 WVK458770:WVL458771 C524306:D524307 IY524306:IZ524307 SU524306:SV524307 ACQ524306:ACR524307 AMM524306:AMN524307 AWI524306:AWJ524307 BGE524306:BGF524307 BQA524306:BQB524307 BZW524306:BZX524307 CJS524306:CJT524307 CTO524306:CTP524307 DDK524306:DDL524307 DNG524306:DNH524307 DXC524306:DXD524307 EGY524306:EGZ524307 EQU524306:EQV524307 FAQ524306:FAR524307 FKM524306:FKN524307 FUI524306:FUJ524307 GEE524306:GEF524307 GOA524306:GOB524307 GXW524306:GXX524307 HHS524306:HHT524307 HRO524306:HRP524307 IBK524306:IBL524307 ILG524306:ILH524307 IVC524306:IVD524307 JEY524306:JEZ524307 JOU524306:JOV524307 JYQ524306:JYR524307 KIM524306:KIN524307 KSI524306:KSJ524307 LCE524306:LCF524307 LMA524306:LMB524307 LVW524306:LVX524307 MFS524306:MFT524307 MPO524306:MPP524307 MZK524306:MZL524307 NJG524306:NJH524307 NTC524306:NTD524307 OCY524306:OCZ524307 OMU524306:OMV524307 OWQ524306:OWR524307 PGM524306:PGN524307 PQI524306:PQJ524307 QAE524306:QAF524307 QKA524306:QKB524307 QTW524306:QTX524307 RDS524306:RDT524307 RNO524306:RNP524307 RXK524306:RXL524307 SHG524306:SHH524307 SRC524306:SRD524307 TAY524306:TAZ524307 TKU524306:TKV524307 TUQ524306:TUR524307 UEM524306:UEN524307 UOI524306:UOJ524307 UYE524306:UYF524307 VIA524306:VIB524307 VRW524306:VRX524307 WBS524306:WBT524307 WLO524306:WLP524307 WVK524306:WVL524307 C589842:D589843 IY589842:IZ589843 SU589842:SV589843 ACQ589842:ACR589843 AMM589842:AMN589843 AWI589842:AWJ589843 BGE589842:BGF589843 BQA589842:BQB589843 BZW589842:BZX589843 CJS589842:CJT589843 CTO589842:CTP589843 DDK589842:DDL589843 DNG589842:DNH589843 DXC589842:DXD589843 EGY589842:EGZ589843 EQU589842:EQV589843 FAQ589842:FAR589843 FKM589842:FKN589843 FUI589842:FUJ589843 GEE589842:GEF589843 GOA589842:GOB589843 GXW589842:GXX589843 HHS589842:HHT589843 HRO589842:HRP589843 IBK589842:IBL589843 ILG589842:ILH589843 IVC589842:IVD589843 JEY589842:JEZ589843 JOU589842:JOV589843 JYQ589842:JYR589843 KIM589842:KIN589843 KSI589842:KSJ589843 LCE589842:LCF589843 LMA589842:LMB589843 LVW589842:LVX589843 MFS589842:MFT589843 MPO589842:MPP589843 MZK589842:MZL589843 NJG589842:NJH589843 NTC589842:NTD589843 OCY589842:OCZ589843 OMU589842:OMV589843 OWQ589842:OWR589843 PGM589842:PGN589843 PQI589842:PQJ589843 QAE589842:QAF589843 QKA589842:QKB589843 QTW589842:QTX589843 RDS589842:RDT589843 RNO589842:RNP589843 RXK589842:RXL589843 SHG589842:SHH589843 SRC589842:SRD589843 TAY589842:TAZ589843 TKU589842:TKV589843 TUQ589842:TUR589843 UEM589842:UEN589843 UOI589842:UOJ589843 UYE589842:UYF589843 VIA589842:VIB589843 VRW589842:VRX589843 WBS589842:WBT589843 WLO589842:WLP589843 WVK589842:WVL589843 C655378:D655379 IY655378:IZ655379 SU655378:SV655379 ACQ655378:ACR655379 AMM655378:AMN655379 AWI655378:AWJ655379 BGE655378:BGF655379 BQA655378:BQB655379 BZW655378:BZX655379 CJS655378:CJT655379 CTO655378:CTP655379 DDK655378:DDL655379 DNG655378:DNH655379 DXC655378:DXD655379 EGY655378:EGZ655379 EQU655378:EQV655379 FAQ655378:FAR655379 FKM655378:FKN655379 FUI655378:FUJ655379 GEE655378:GEF655379 GOA655378:GOB655379 GXW655378:GXX655379 HHS655378:HHT655379 HRO655378:HRP655379 IBK655378:IBL655379 ILG655378:ILH655379 IVC655378:IVD655379 JEY655378:JEZ655379 JOU655378:JOV655379 JYQ655378:JYR655379 KIM655378:KIN655379 KSI655378:KSJ655379 LCE655378:LCF655379 LMA655378:LMB655379 LVW655378:LVX655379 MFS655378:MFT655379 MPO655378:MPP655379 MZK655378:MZL655379 NJG655378:NJH655379 NTC655378:NTD655379 OCY655378:OCZ655379 OMU655378:OMV655379 OWQ655378:OWR655379 PGM655378:PGN655379 PQI655378:PQJ655379 QAE655378:QAF655379 QKA655378:QKB655379 QTW655378:QTX655379 RDS655378:RDT655379 RNO655378:RNP655379 RXK655378:RXL655379 SHG655378:SHH655379 SRC655378:SRD655379 TAY655378:TAZ655379 TKU655378:TKV655379 TUQ655378:TUR655379 UEM655378:UEN655379 UOI655378:UOJ655379 UYE655378:UYF655379 VIA655378:VIB655379 VRW655378:VRX655379 WBS655378:WBT655379 WLO655378:WLP655379 WVK655378:WVL655379 C720914:D720915 IY720914:IZ720915 SU720914:SV720915 ACQ720914:ACR720915 AMM720914:AMN720915 AWI720914:AWJ720915 BGE720914:BGF720915 BQA720914:BQB720915 BZW720914:BZX720915 CJS720914:CJT720915 CTO720914:CTP720915 DDK720914:DDL720915 DNG720914:DNH720915 DXC720914:DXD720915 EGY720914:EGZ720915 EQU720914:EQV720915 FAQ720914:FAR720915 FKM720914:FKN720915 FUI720914:FUJ720915 GEE720914:GEF720915 GOA720914:GOB720915 GXW720914:GXX720915 HHS720914:HHT720915 HRO720914:HRP720915 IBK720914:IBL720915 ILG720914:ILH720915 IVC720914:IVD720915 JEY720914:JEZ720915 JOU720914:JOV720915 JYQ720914:JYR720915 KIM720914:KIN720915 KSI720914:KSJ720915 LCE720914:LCF720915 LMA720914:LMB720915 LVW720914:LVX720915 MFS720914:MFT720915 MPO720914:MPP720915 MZK720914:MZL720915 NJG720914:NJH720915 NTC720914:NTD720915 OCY720914:OCZ720915 OMU720914:OMV720915 OWQ720914:OWR720915 PGM720914:PGN720915 PQI720914:PQJ720915 QAE720914:QAF720915 QKA720914:QKB720915 QTW720914:QTX720915 RDS720914:RDT720915 RNO720914:RNP720915 RXK720914:RXL720915 SHG720914:SHH720915 SRC720914:SRD720915 TAY720914:TAZ720915 TKU720914:TKV720915 TUQ720914:TUR720915 UEM720914:UEN720915 UOI720914:UOJ720915 UYE720914:UYF720915 VIA720914:VIB720915 VRW720914:VRX720915 WBS720914:WBT720915 WLO720914:WLP720915 WVK720914:WVL720915 C786450:D786451 IY786450:IZ786451 SU786450:SV786451 ACQ786450:ACR786451 AMM786450:AMN786451 AWI786450:AWJ786451 BGE786450:BGF786451 BQA786450:BQB786451 BZW786450:BZX786451 CJS786450:CJT786451 CTO786450:CTP786451 DDK786450:DDL786451 DNG786450:DNH786451 DXC786450:DXD786451 EGY786450:EGZ786451 EQU786450:EQV786451 FAQ786450:FAR786451 FKM786450:FKN786451 FUI786450:FUJ786451 GEE786450:GEF786451 GOA786450:GOB786451 GXW786450:GXX786451 HHS786450:HHT786451 HRO786450:HRP786451 IBK786450:IBL786451 ILG786450:ILH786451 IVC786450:IVD786451 JEY786450:JEZ786451 JOU786450:JOV786451 JYQ786450:JYR786451 KIM786450:KIN786451 KSI786450:KSJ786451 LCE786450:LCF786451 LMA786450:LMB786451 LVW786450:LVX786451 MFS786450:MFT786451 MPO786450:MPP786451 MZK786450:MZL786451 NJG786450:NJH786451 NTC786450:NTD786451 OCY786450:OCZ786451 OMU786450:OMV786451 OWQ786450:OWR786451 PGM786450:PGN786451 PQI786450:PQJ786451 QAE786450:QAF786451 QKA786450:QKB786451 QTW786450:QTX786451 RDS786450:RDT786451 RNO786450:RNP786451 RXK786450:RXL786451 SHG786450:SHH786451 SRC786450:SRD786451 TAY786450:TAZ786451 TKU786450:TKV786451 TUQ786450:TUR786451 UEM786450:UEN786451 UOI786450:UOJ786451 UYE786450:UYF786451 VIA786450:VIB786451 VRW786450:VRX786451 WBS786450:WBT786451 WLO786450:WLP786451 WVK786450:WVL786451 C851986:D851987 IY851986:IZ851987 SU851986:SV851987 ACQ851986:ACR851987 AMM851986:AMN851987 AWI851986:AWJ851987 BGE851986:BGF851987 BQA851986:BQB851987 BZW851986:BZX851987 CJS851986:CJT851987 CTO851986:CTP851987 DDK851986:DDL851987 DNG851986:DNH851987 DXC851986:DXD851987 EGY851986:EGZ851987 EQU851986:EQV851987 FAQ851986:FAR851987 FKM851986:FKN851987 FUI851986:FUJ851987 GEE851986:GEF851987 GOA851986:GOB851987 GXW851986:GXX851987 HHS851986:HHT851987 HRO851986:HRP851987 IBK851986:IBL851987 ILG851986:ILH851987 IVC851986:IVD851987 JEY851986:JEZ851987 JOU851986:JOV851987 JYQ851986:JYR851987 KIM851986:KIN851987 KSI851986:KSJ851987 LCE851986:LCF851987 LMA851986:LMB851987 LVW851986:LVX851987 MFS851986:MFT851987 MPO851986:MPP851987 MZK851986:MZL851987 NJG851986:NJH851987 NTC851986:NTD851987 OCY851986:OCZ851987 OMU851986:OMV851987 OWQ851986:OWR851987 PGM851986:PGN851987 PQI851986:PQJ851987 QAE851986:QAF851987 QKA851986:QKB851987 QTW851986:QTX851987 RDS851986:RDT851987 RNO851986:RNP851987 RXK851986:RXL851987 SHG851986:SHH851987 SRC851986:SRD851987 TAY851986:TAZ851987 TKU851986:TKV851987 TUQ851986:TUR851987 UEM851986:UEN851987 UOI851986:UOJ851987 UYE851986:UYF851987 VIA851986:VIB851987 VRW851986:VRX851987 WBS851986:WBT851987 WLO851986:WLP851987 WVK851986:WVL851987 C917522:D917523 IY917522:IZ917523 SU917522:SV917523 ACQ917522:ACR917523 AMM917522:AMN917523 AWI917522:AWJ917523 BGE917522:BGF917523 BQA917522:BQB917523 BZW917522:BZX917523 CJS917522:CJT917523 CTO917522:CTP917523 DDK917522:DDL917523 DNG917522:DNH917523 DXC917522:DXD917523 EGY917522:EGZ917523 EQU917522:EQV917523 FAQ917522:FAR917523 FKM917522:FKN917523 FUI917522:FUJ917523 GEE917522:GEF917523 GOA917522:GOB917523 GXW917522:GXX917523 HHS917522:HHT917523 HRO917522:HRP917523 IBK917522:IBL917523 ILG917522:ILH917523 IVC917522:IVD917523 JEY917522:JEZ917523 JOU917522:JOV917523 JYQ917522:JYR917523 KIM917522:KIN917523 KSI917522:KSJ917523 LCE917522:LCF917523 LMA917522:LMB917523 LVW917522:LVX917523 MFS917522:MFT917523 MPO917522:MPP917523 MZK917522:MZL917523 NJG917522:NJH917523 NTC917522:NTD917523 OCY917522:OCZ917523 OMU917522:OMV917523 OWQ917522:OWR917523 PGM917522:PGN917523 PQI917522:PQJ917523 QAE917522:QAF917523 QKA917522:QKB917523 QTW917522:QTX917523 RDS917522:RDT917523 RNO917522:RNP917523 RXK917522:RXL917523 SHG917522:SHH917523 SRC917522:SRD917523 TAY917522:TAZ917523 TKU917522:TKV917523 TUQ917522:TUR917523 UEM917522:UEN917523 UOI917522:UOJ917523 UYE917522:UYF917523 VIA917522:VIB917523 VRW917522:VRX917523 WBS917522:WBT917523 WLO917522:WLP917523 WVK917522:WVL917523 C983058:D983059 IY983058:IZ983059 SU983058:SV983059 ACQ983058:ACR983059 AMM983058:AMN983059 AWI983058:AWJ983059 BGE983058:BGF983059 BQA983058:BQB983059 BZW983058:BZX983059 CJS983058:CJT983059 CTO983058:CTP983059 DDK983058:DDL983059 DNG983058:DNH983059 DXC983058:DXD983059 EGY983058:EGZ983059 EQU983058:EQV983059 FAQ983058:FAR983059 FKM983058:FKN983059 FUI983058:FUJ983059 GEE983058:GEF983059 GOA983058:GOB983059 GXW983058:GXX983059 HHS983058:HHT983059 HRO983058:HRP983059 IBK983058:IBL983059 ILG983058:ILH983059 IVC983058:IVD983059 JEY983058:JEZ983059 JOU983058:JOV983059 JYQ983058:JYR983059 KIM983058:KIN983059 KSI983058:KSJ983059 LCE983058:LCF983059 LMA983058:LMB983059 LVW983058:LVX983059 MFS983058:MFT983059 MPO983058:MPP983059 MZK983058:MZL983059 NJG983058:NJH983059 NTC983058:NTD983059 OCY983058:OCZ983059 OMU983058:OMV983059 OWQ983058:OWR983059 PGM983058:PGN983059 PQI983058:PQJ983059 QAE983058:QAF983059 QKA983058:QKB983059 QTW983058:QTX983059 RDS983058:RDT983059 RNO983058:RNP983059 RXK983058:RXL983059 SHG983058:SHH983059 SRC983058:SRD983059 TAY983058:TAZ983059 TKU983058:TKV983059 TUQ983058:TUR983059 UEM983058:UEN983059 UOI983058:UOJ983059 UYE983058:UYF983059 VIA983058:VIB983059 VRW983058:VRX983059 WBS983058:WBT983059 C40:D40 C18:D19">
      <formula1>-999999999999999</formula1>
      <formula2>999999999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53" orientation="landscape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>
          <x14:formula1>
            <xm:f>0</xm:f>
          </x14:formula1>
          <x14:formula2>
            <xm:f>9999999999999990</xm:f>
          </x14:formula2>
          <xm:sqref>WBW983083:WBX983083 IY41:IZ41 SU41:SV41 ACQ41:ACR41 AMM41:AMN41 AWI41:AWJ41 BGE41:BGF41 BQA41:BQB41 BZW41:BZX41 CJS41:CJT41 CTO41:CTP41 DDK41:DDL41 DNG41:DNH41 DXC41:DXD41 EGY41:EGZ41 EQU41:EQV41 FAQ41:FAR41 FKM41:FKN41 FUI41:FUJ41 GEE41:GEF41 GOA41:GOB41 GXW41:GXX41 HHS41:HHT41 HRO41:HRP41 IBK41:IBL41 ILG41:ILH41 IVC41:IVD41 JEY41:JEZ41 JOU41:JOV41 JYQ41:JYR41 KIM41:KIN41 KSI41:KSJ41 LCE41:LCF41 LMA41:LMB41 LVW41:LVX41 MFS41:MFT41 MPO41:MPP41 MZK41:MZL41 NJG41:NJH41 NTC41:NTD41 OCY41:OCZ41 OMU41:OMV41 OWQ41:OWR41 PGM41:PGN41 PQI41:PQJ41 QAE41:QAF41 QKA41:QKB41 QTW41:QTX41 RDS41:RDT41 RNO41:RNP41 RXK41:RXL41 SHG41:SHH41 SRC41:SRD41 TAY41:TAZ41 TKU41:TKV41 TUQ41:TUR41 UEM41:UEN41 UOI41:UOJ41 UYE41:UYF41 VIA41:VIB41 VRW41:VRX41 WBS41:WBT41 WLO41:WLP41 WVK41:WVL41 C65577:D65577 IY65577:IZ65577 SU65577:SV65577 ACQ65577:ACR65577 AMM65577:AMN65577 AWI65577:AWJ65577 BGE65577:BGF65577 BQA65577:BQB65577 BZW65577:BZX65577 CJS65577:CJT65577 CTO65577:CTP65577 DDK65577:DDL65577 DNG65577:DNH65577 DXC65577:DXD65577 EGY65577:EGZ65577 EQU65577:EQV65577 FAQ65577:FAR65577 FKM65577:FKN65577 FUI65577:FUJ65577 GEE65577:GEF65577 GOA65577:GOB65577 GXW65577:GXX65577 HHS65577:HHT65577 HRO65577:HRP65577 IBK65577:IBL65577 ILG65577:ILH65577 IVC65577:IVD65577 JEY65577:JEZ65577 JOU65577:JOV65577 JYQ65577:JYR65577 KIM65577:KIN65577 KSI65577:KSJ65577 LCE65577:LCF65577 LMA65577:LMB65577 LVW65577:LVX65577 MFS65577:MFT65577 MPO65577:MPP65577 MZK65577:MZL65577 NJG65577:NJH65577 NTC65577:NTD65577 OCY65577:OCZ65577 OMU65577:OMV65577 OWQ65577:OWR65577 PGM65577:PGN65577 PQI65577:PQJ65577 QAE65577:QAF65577 QKA65577:QKB65577 QTW65577:QTX65577 RDS65577:RDT65577 RNO65577:RNP65577 RXK65577:RXL65577 SHG65577:SHH65577 SRC65577:SRD65577 TAY65577:TAZ65577 TKU65577:TKV65577 TUQ65577:TUR65577 UEM65577:UEN65577 UOI65577:UOJ65577 UYE65577:UYF65577 VIA65577:VIB65577 VRW65577:VRX65577 WBS65577:WBT65577 WLO65577:WLP65577 WVK65577:WVL65577 C131113:D131113 IY131113:IZ131113 SU131113:SV131113 ACQ131113:ACR131113 AMM131113:AMN131113 AWI131113:AWJ131113 BGE131113:BGF131113 BQA131113:BQB131113 BZW131113:BZX131113 CJS131113:CJT131113 CTO131113:CTP131113 DDK131113:DDL131113 DNG131113:DNH131113 DXC131113:DXD131113 EGY131113:EGZ131113 EQU131113:EQV131113 FAQ131113:FAR131113 FKM131113:FKN131113 FUI131113:FUJ131113 GEE131113:GEF131113 GOA131113:GOB131113 GXW131113:GXX131113 HHS131113:HHT131113 HRO131113:HRP131113 IBK131113:IBL131113 ILG131113:ILH131113 IVC131113:IVD131113 JEY131113:JEZ131113 JOU131113:JOV131113 JYQ131113:JYR131113 KIM131113:KIN131113 KSI131113:KSJ131113 LCE131113:LCF131113 LMA131113:LMB131113 LVW131113:LVX131113 MFS131113:MFT131113 MPO131113:MPP131113 MZK131113:MZL131113 NJG131113:NJH131113 NTC131113:NTD131113 OCY131113:OCZ131113 OMU131113:OMV131113 OWQ131113:OWR131113 PGM131113:PGN131113 PQI131113:PQJ131113 QAE131113:QAF131113 QKA131113:QKB131113 QTW131113:QTX131113 RDS131113:RDT131113 RNO131113:RNP131113 RXK131113:RXL131113 SHG131113:SHH131113 SRC131113:SRD131113 TAY131113:TAZ131113 TKU131113:TKV131113 TUQ131113:TUR131113 UEM131113:UEN131113 UOI131113:UOJ131113 UYE131113:UYF131113 VIA131113:VIB131113 VRW131113:VRX131113 WBS131113:WBT131113 WLO131113:WLP131113 WVK131113:WVL131113 C196649:D196649 IY196649:IZ196649 SU196649:SV196649 ACQ196649:ACR196649 AMM196649:AMN196649 AWI196649:AWJ196649 BGE196649:BGF196649 BQA196649:BQB196649 BZW196649:BZX196649 CJS196649:CJT196649 CTO196649:CTP196649 DDK196649:DDL196649 DNG196649:DNH196649 DXC196649:DXD196649 EGY196649:EGZ196649 EQU196649:EQV196649 FAQ196649:FAR196649 FKM196649:FKN196649 FUI196649:FUJ196649 GEE196649:GEF196649 GOA196649:GOB196649 GXW196649:GXX196649 HHS196649:HHT196649 HRO196649:HRP196649 IBK196649:IBL196649 ILG196649:ILH196649 IVC196649:IVD196649 JEY196649:JEZ196649 JOU196649:JOV196649 JYQ196649:JYR196649 KIM196649:KIN196649 KSI196649:KSJ196649 LCE196649:LCF196649 LMA196649:LMB196649 LVW196649:LVX196649 MFS196649:MFT196649 MPO196649:MPP196649 MZK196649:MZL196649 NJG196649:NJH196649 NTC196649:NTD196649 OCY196649:OCZ196649 OMU196649:OMV196649 OWQ196649:OWR196649 PGM196649:PGN196649 PQI196649:PQJ196649 QAE196649:QAF196649 QKA196649:QKB196649 QTW196649:QTX196649 RDS196649:RDT196649 RNO196649:RNP196649 RXK196649:RXL196649 SHG196649:SHH196649 SRC196649:SRD196649 TAY196649:TAZ196649 TKU196649:TKV196649 TUQ196649:TUR196649 UEM196649:UEN196649 UOI196649:UOJ196649 UYE196649:UYF196649 VIA196649:VIB196649 VRW196649:VRX196649 WBS196649:WBT196649 WLO196649:WLP196649 WVK196649:WVL196649 C262185:D262185 IY262185:IZ262185 SU262185:SV262185 ACQ262185:ACR262185 AMM262185:AMN262185 AWI262185:AWJ262185 BGE262185:BGF262185 BQA262185:BQB262185 BZW262185:BZX262185 CJS262185:CJT262185 CTO262185:CTP262185 DDK262185:DDL262185 DNG262185:DNH262185 DXC262185:DXD262185 EGY262185:EGZ262185 EQU262185:EQV262185 FAQ262185:FAR262185 FKM262185:FKN262185 FUI262185:FUJ262185 GEE262185:GEF262185 GOA262185:GOB262185 GXW262185:GXX262185 HHS262185:HHT262185 HRO262185:HRP262185 IBK262185:IBL262185 ILG262185:ILH262185 IVC262185:IVD262185 JEY262185:JEZ262185 JOU262185:JOV262185 JYQ262185:JYR262185 KIM262185:KIN262185 KSI262185:KSJ262185 LCE262185:LCF262185 LMA262185:LMB262185 LVW262185:LVX262185 MFS262185:MFT262185 MPO262185:MPP262185 MZK262185:MZL262185 NJG262185:NJH262185 NTC262185:NTD262185 OCY262185:OCZ262185 OMU262185:OMV262185 OWQ262185:OWR262185 PGM262185:PGN262185 PQI262185:PQJ262185 QAE262185:QAF262185 QKA262185:QKB262185 QTW262185:QTX262185 RDS262185:RDT262185 RNO262185:RNP262185 RXK262185:RXL262185 SHG262185:SHH262185 SRC262185:SRD262185 TAY262185:TAZ262185 TKU262185:TKV262185 TUQ262185:TUR262185 UEM262185:UEN262185 UOI262185:UOJ262185 UYE262185:UYF262185 VIA262185:VIB262185 VRW262185:VRX262185 WBS262185:WBT262185 WLO262185:WLP262185 WVK262185:WVL262185 C327721:D327721 IY327721:IZ327721 SU327721:SV327721 ACQ327721:ACR327721 AMM327721:AMN327721 AWI327721:AWJ327721 BGE327721:BGF327721 BQA327721:BQB327721 BZW327721:BZX327721 CJS327721:CJT327721 CTO327721:CTP327721 DDK327721:DDL327721 DNG327721:DNH327721 DXC327721:DXD327721 EGY327721:EGZ327721 EQU327721:EQV327721 FAQ327721:FAR327721 FKM327721:FKN327721 FUI327721:FUJ327721 GEE327721:GEF327721 GOA327721:GOB327721 GXW327721:GXX327721 HHS327721:HHT327721 HRO327721:HRP327721 IBK327721:IBL327721 ILG327721:ILH327721 IVC327721:IVD327721 JEY327721:JEZ327721 JOU327721:JOV327721 JYQ327721:JYR327721 KIM327721:KIN327721 KSI327721:KSJ327721 LCE327721:LCF327721 LMA327721:LMB327721 LVW327721:LVX327721 MFS327721:MFT327721 MPO327721:MPP327721 MZK327721:MZL327721 NJG327721:NJH327721 NTC327721:NTD327721 OCY327721:OCZ327721 OMU327721:OMV327721 OWQ327721:OWR327721 PGM327721:PGN327721 PQI327721:PQJ327721 QAE327721:QAF327721 QKA327721:QKB327721 QTW327721:QTX327721 RDS327721:RDT327721 RNO327721:RNP327721 RXK327721:RXL327721 SHG327721:SHH327721 SRC327721:SRD327721 TAY327721:TAZ327721 TKU327721:TKV327721 TUQ327721:TUR327721 UEM327721:UEN327721 UOI327721:UOJ327721 UYE327721:UYF327721 VIA327721:VIB327721 VRW327721:VRX327721 WBS327721:WBT327721 WLO327721:WLP327721 WVK327721:WVL327721 C393257:D393257 IY393257:IZ393257 SU393257:SV393257 ACQ393257:ACR393257 AMM393257:AMN393257 AWI393257:AWJ393257 BGE393257:BGF393257 BQA393257:BQB393257 BZW393257:BZX393257 CJS393257:CJT393257 CTO393257:CTP393257 DDK393257:DDL393257 DNG393257:DNH393257 DXC393257:DXD393257 EGY393257:EGZ393257 EQU393257:EQV393257 FAQ393257:FAR393257 FKM393257:FKN393257 FUI393257:FUJ393257 GEE393257:GEF393257 GOA393257:GOB393257 GXW393257:GXX393257 HHS393257:HHT393257 HRO393257:HRP393257 IBK393257:IBL393257 ILG393257:ILH393257 IVC393257:IVD393257 JEY393257:JEZ393257 JOU393257:JOV393257 JYQ393257:JYR393257 KIM393257:KIN393257 KSI393257:KSJ393257 LCE393257:LCF393257 LMA393257:LMB393257 LVW393257:LVX393257 MFS393257:MFT393257 MPO393257:MPP393257 MZK393257:MZL393257 NJG393257:NJH393257 NTC393257:NTD393257 OCY393257:OCZ393257 OMU393257:OMV393257 OWQ393257:OWR393257 PGM393257:PGN393257 PQI393257:PQJ393257 QAE393257:QAF393257 QKA393257:QKB393257 QTW393257:QTX393257 RDS393257:RDT393257 RNO393257:RNP393257 RXK393257:RXL393257 SHG393257:SHH393257 SRC393257:SRD393257 TAY393257:TAZ393257 TKU393257:TKV393257 TUQ393257:TUR393257 UEM393257:UEN393257 UOI393257:UOJ393257 UYE393257:UYF393257 VIA393257:VIB393257 VRW393257:VRX393257 WBS393257:WBT393257 WLO393257:WLP393257 WVK393257:WVL393257 C458793:D458793 IY458793:IZ458793 SU458793:SV458793 ACQ458793:ACR458793 AMM458793:AMN458793 AWI458793:AWJ458793 BGE458793:BGF458793 BQA458793:BQB458793 BZW458793:BZX458793 CJS458793:CJT458793 CTO458793:CTP458793 DDK458793:DDL458793 DNG458793:DNH458793 DXC458793:DXD458793 EGY458793:EGZ458793 EQU458793:EQV458793 FAQ458793:FAR458793 FKM458793:FKN458793 FUI458793:FUJ458793 GEE458793:GEF458793 GOA458793:GOB458793 GXW458793:GXX458793 HHS458793:HHT458793 HRO458793:HRP458793 IBK458793:IBL458793 ILG458793:ILH458793 IVC458793:IVD458793 JEY458793:JEZ458793 JOU458793:JOV458793 JYQ458793:JYR458793 KIM458793:KIN458793 KSI458793:KSJ458793 LCE458793:LCF458793 LMA458793:LMB458793 LVW458793:LVX458793 MFS458793:MFT458793 MPO458793:MPP458793 MZK458793:MZL458793 NJG458793:NJH458793 NTC458793:NTD458793 OCY458793:OCZ458793 OMU458793:OMV458793 OWQ458793:OWR458793 PGM458793:PGN458793 PQI458793:PQJ458793 QAE458793:QAF458793 QKA458793:QKB458793 QTW458793:QTX458793 RDS458793:RDT458793 RNO458793:RNP458793 RXK458793:RXL458793 SHG458793:SHH458793 SRC458793:SRD458793 TAY458793:TAZ458793 TKU458793:TKV458793 TUQ458793:TUR458793 UEM458793:UEN458793 UOI458793:UOJ458793 UYE458793:UYF458793 VIA458793:VIB458793 VRW458793:VRX458793 WBS458793:WBT458793 WLO458793:WLP458793 WVK458793:WVL458793 C524329:D524329 IY524329:IZ524329 SU524329:SV524329 ACQ524329:ACR524329 AMM524329:AMN524329 AWI524329:AWJ524329 BGE524329:BGF524329 BQA524329:BQB524329 BZW524329:BZX524329 CJS524329:CJT524329 CTO524329:CTP524329 DDK524329:DDL524329 DNG524329:DNH524329 DXC524329:DXD524329 EGY524329:EGZ524329 EQU524329:EQV524329 FAQ524329:FAR524329 FKM524329:FKN524329 FUI524329:FUJ524329 GEE524329:GEF524329 GOA524329:GOB524329 GXW524329:GXX524329 HHS524329:HHT524329 HRO524329:HRP524329 IBK524329:IBL524329 ILG524329:ILH524329 IVC524329:IVD524329 JEY524329:JEZ524329 JOU524329:JOV524329 JYQ524329:JYR524329 KIM524329:KIN524329 KSI524329:KSJ524329 LCE524329:LCF524329 LMA524329:LMB524329 LVW524329:LVX524329 MFS524329:MFT524329 MPO524329:MPP524329 MZK524329:MZL524329 NJG524329:NJH524329 NTC524329:NTD524329 OCY524329:OCZ524329 OMU524329:OMV524329 OWQ524329:OWR524329 PGM524329:PGN524329 PQI524329:PQJ524329 QAE524329:QAF524329 QKA524329:QKB524329 QTW524329:QTX524329 RDS524329:RDT524329 RNO524329:RNP524329 RXK524329:RXL524329 SHG524329:SHH524329 SRC524329:SRD524329 TAY524329:TAZ524329 TKU524329:TKV524329 TUQ524329:TUR524329 UEM524329:UEN524329 UOI524329:UOJ524329 UYE524329:UYF524329 VIA524329:VIB524329 VRW524329:VRX524329 WBS524329:WBT524329 WLO524329:WLP524329 WVK524329:WVL524329 C589865:D589865 IY589865:IZ589865 SU589865:SV589865 ACQ589865:ACR589865 AMM589865:AMN589865 AWI589865:AWJ589865 BGE589865:BGF589865 BQA589865:BQB589865 BZW589865:BZX589865 CJS589865:CJT589865 CTO589865:CTP589865 DDK589865:DDL589865 DNG589865:DNH589865 DXC589865:DXD589865 EGY589865:EGZ589865 EQU589865:EQV589865 FAQ589865:FAR589865 FKM589865:FKN589865 FUI589865:FUJ589865 GEE589865:GEF589865 GOA589865:GOB589865 GXW589865:GXX589865 HHS589865:HHT589865 HRO589865:HRP589865 IBK589865:IBL589865 ILG589865:ILH589865 IVC589865:IVD589865 JEY589865:JEZ589865 JOU589865:JOV589865 JYQ589865:JYR589865 KIM589865:KIN589865 KSI589865:KSJ589865 LCE589865:LCF589865 LMA589865:LMB589865 LVW589865:LVX589865 MFS589865:MFT589865 MPO589865:MPP589865 MZK589865:MZL589865 NJG589865:NJH589865 NTC589865:NTD589865 OCY589865:OCZ589865 OMU589865:OMV589865 OWQ589865:OWR589865 PGM589865:PGN589865 PQI589865:PQJ589865 QAE589865:QAF589865 QKA589865:QKB589865 QTW589865:QTX589865 RDS589865:RDT589865 RNO589865:RNP589865 RXK589865:RXL589865 SHG589865:SHH589865 SRC589865:SRD589865 TAY589865:TAZ589865 TKU589865:TKV589865 TUQ589865:TUR589865 UEM589865:UEN589865 UOI589865:UOJ589865 UYE589865:UYF589865 VIA589865:VIB589865 VRW589865:VRX589865 WBS589865:WBT589865 WLO589865:WLP589865 WVK589865:WVL589865 C655401:D655401 IY655401:IZ655401 SU655401:SV655401 ACQ655401:ACR655401 AMM655401:AMN655401 AWI655401:AWJ655401 BGE655401:BGF655401 BQA655401:BQB655401 BZW655401:BZX655401 CJS655401:CJT655401 CTO655401:CTP655401 DDK655401:DDL655401 DNG655401:DNH655401 DXC655401:DXD655401 EGY655401:EGZ655401 EQU655401:EQV655401 FAQ655401:FAR655401 FKM655401:FKN655401 FUI655401:FUJ655401 GEE655401:GEF655401 GOA655401:GOB655401 GXW655401:GXX655401 HHS655401:HHT655401 HRO655401:HRP655401 IBK655401:IBL655401 ILG655401:ILH655401 IVC655401:IVD655401 JEY655401:JEZ655401 JOU655401:JOV655401 JYQ655401:JYR655401 KIM655401:KIN655401 KSI655401:KSJ655401 LCE655401:LCF655401 LMA655401:LMB655401 LVW655401:LVX655401 MFS655401:MFT655401 MPO655401:MPP655401 MZK655401:MZL655401 NJG655401:NJH655401 NTC655401:NTD655401 OCY655401:OCZ655401 OMU655401:OMV655401 OWQ655401:OWR655401 PGM655401:PGN655401 PQI655401:PQJ655401 QAE655401:QAF655401 QKA655401:QKB655401 QTW655401:QTX655401 RDS655401:RDT655401 RNO655401:RNP655401 RXK655401:RXL655401 SHG655401:SHH655401 SRC655401:SRD655401 TAY655401:TAZ655401 TKU655401:TKV655401 TUQ655401:TUR655401 UEM655401:UEN655401 UOI655401:UOJ655401 UYE655401:UYF655401 VIA655401:VIB655401 VRW655401:VRX655401 WBS655401:WBT655401 WLO655401:WLP655401 WVK655401:WVL655401 C720937:D720937 IY720937:IZ720937 SU720937:SV720937 ACQ720937:ACR720937 AMM720937:AMN720937 AWI720937:AWJ720937 BGE720937:BGF720937 BQA720937:BQB720937 BZW720937:BZX720937 CJS720937:CJT720937 CTO720937:CTP720937 DDK720937:DDL720937 DNG720937:DNH720937 DXC720937:DXD720937 EGY720937:EGZ720937 EQU720937:EQV720937 FAQ720937:FAR720937 FKM720937:FKN720937 FUI720937:FUJ720937 GEE720937:GEF720937 GOA720937:GOB720937 GXW720937:GXX720937 HHS720937:HHT720937 HRO720937:HRP720937 IBK720937:IBL720937 ILG720937:ILH720937 IVC720937:IVD720937 JEY720937:JEZ720937 JOU720937:JOV720937 JYQ720937:JYR720937 KIM720937:KIN720937 KSI720937:KSJ720937 LCE720937:LCF720937 LMA720937:LMB720937 LVW720937:LVX720937 MFS720937:MFT720937 MPO720937:MPP720937 MZK720937:MZL720937 NJG720937:NJH720937 NTC720937:NTD720937 OCY720937:OCZ720937 OMU720937:OMV720937 OWQ720937:OWR720937 PGM720937:PGN720937 PQI720937:PQJ720937 QAE720937:QAF720937 QKA720937:QKB720937 QTW720937:QTX720937 RDS720937:RDT720937 RNO720937:RNP720937 RXK720937:RXL720937 SHG720937:SHH720937 SRC720937:SRD720937 TAY720937:TAZ720937 TKU720937:TKV720937 TUQ720937:TUR720937 UEM720937:UEN720937 UOI720937:UOJ720937 UYE720937:UYF720937 VIA720937:VIB720937 VRW720937:VRX720937 WBS720937:WBT720937 WLO720937:WLP720937 WVK720937:WVL720937 C786473:D786473 IY786473:IZ786473 SU786473:SV786473 ACQ786473:ACR786473 AMM786473:AMN786473 AWI786473:AWJ786473 BGE786473:BGF786473 BQA786473:BQB786473 BZW786473:BZX786473 CJS786473:CJT786473 CTO786473:CTP786473 DDK786473:DDL786473 DNG786473:DNH786473 DXC786473:DXD786473 EGY786473:EGZ786473 EQU786473:EQV786473 FAQ786473:FAR786473 FKM786473:FKN786473 FUI786473:FUJ786473 GEE786473:GEF786473 GOA786473:GOB786473 GXW786473:GXX786473 HHS786473:HHT786473 HRO786473:HRP786473 IBK786473:IBL786473 ILG786473:ILH786473 IVC786473:IVD786473 JEY786473:JEZ786473 JOU786473:JOV786473 JYQ786473:JYR786473 KIM786473:KIN786473 KSI786473:KSJ786473 LCE786473:LCF786473 LMA786473:LMB786473 LVW786473:LVX786473 MFS786473:MFT786473 MPO786473:MPP786473 MZK786473:MZL786473 NJG786473:NJH786473 NTC786473:NTD786473 OCY786473:OCZ786473 OMU786473:OMV786473 OWQ786473:OWR786473 PGM786473:PGN786473 PQI786473:PQJ786473 QAE786473:QAF786473 QKA786473:QKB786473 QTW786473:QTX786473 RDS786473:RDT786473 RNO786473:RNP786473 RXK786473:RXL786473 SHG786473:SHH786473 SRC786473:SRD786473 TAY786473:TAZ786473 TKU786473:TKV786473 TUQ786473:TUR786473 UEM786473:UEN786473 UOI786473:UOJ786473 UYE786473:UYF786473 VIA786473:VIB786473 VRW786473:VRX786473 WBS786473:WBT786473 WLO786473:WLP786473 WVK786473:WVL786473 C852009:D852009 IY852009:IZ852009 SU852009:SV852009 ACQ852009:ACR852009 AMM852009:AMN852009 AWI852009:AWJ852009 BGE852009:BGF852009 BQA852009:BQB852009 BZW852009:BZX852009 CJS852009:CJT852009 CTO852009:CTP852009 DDK852009:DDL852009 DNG852009:DNH852009 DXC852009:DXD852009 EGY852009:EGZ852009 EQU852009:EQV852009 FAQ852009:FAR852009 FKM852009:FKN852009 FUI852009:FUJ852009 GEE852009:GEF852009 GOA852009:GOB852009 GXW852009:GXX852009 HHS852009:HHT852009 HRO852009:HRP852009 IBK852009:IBL852009 ILG852009:ILH852009 IVC852009:IVD852009 JEY852009:JEZ852009 JOU852009:JOV852009 JYQ852009:JYR852009 KIM852009:KIN852009 KSI852009:KSJ852009 LCE852009:LCF852009 LMA852009:LMB852009 LVW852009:LVX852009 MFS852009:MFT852009 MPO852009:MPP852009 MZK852009:MZL852009 NJG852009:NJH852009 NTC852009:NTD852009 OCY852009:OCZ852009 OMU852009:OMV852009 OWQ852009:OWR852009 PGM852009:PGN852009 PQI852009:PQJ852009 QAE852009:QAF852009 QKA852009:QKB852009 QTW852009:QTX852009 RDS852009:RDT852009 RNO852009:RNP852009 RXK852009:RXL852009 SHG852009:SHH852009 SRC852009:SRD852009 TAY852009:TAZ852009 TKU852009:TKV852009 TUQ852009:TUR852009 UEM852009:UEN852009 UOI852009:UOJ852009 UYE852009:UYF852009 VIA852009:VIB852009 VRW852009:VRX852009 WBS852009:WBT852009 WLO852009:WLP852009 WVK852009:WVL852009 C917545:D917545 IY917545:IZ917545 SU917545:SV917545 ACQ917545:ACR917545 AMM917545:AMN917545 AWI917545:AWJ917545 BGE917545:BGF917545 BQA917545:BQB917545 BZW917545:BZX917545 CJS917545:CJT917545 CTO917545:CTP917545 DDK917545:DDL917545 DNG917545:DNH917545 DXC917545:DXD917545 EGY917545:EGZ917545 EQU917545:EQV917545 FAQ917545:FAR917545 FKM917545:FKN917545 FUI917545:FUJ917545 GEE917545:GEF917545 GOA917545:GOB917545 GXW917545:GXX917545 HHS917545:HHT917545 HRO917545:HRP917545 IBK917545:IBL917545 ILG917545:ILH917545 IVC917545:IVD917545 JEY917545:JEZ917545 JOU917545:JOV917545 JYQ917545:JYR917545 KIM917545:KIN917545 KSI917545:KSJ917545 LCE917545:LCF917545 LMA917545:LMB917545 LVW917545:LVX917545 MFS917545:MFT917545 MPO917545:MPP917545 MZK917545:MZL917545 NJG917545:NJH917545 NTC917545:NTD917545 OCY917545:OCZ917545 OMU917545:OMV917545 OWQ917545:OWR917545 PGM917545:PGN917545 PQI917545:PQJ917545 QAE917545:QAF917545 QKA917545:QKB917545 QTW917545:QTX917545 RDS917545:RDT917545 RNO917545:RNP917545 RXK917545:RXL917545 SHG917545:SHH917545 SRC917545:SRD917545 TAY917545:TAZ917545 TKU917545:TKV917545 TUQ917545:TUR917545 UEM917545:UEN917545 UOI917545:UOJ917545 UYE917545:UYF917545 VIA917545:VIB917545 VRW917545:VRX917545 WBS917545:WBT917545 WLO917545:WLP917545 WVK917545:WVL917545 C983081:D983081 IY983081:IZ983081 SU983081:SV983081 ACQ983081:ACR983081 AMM983081:AMN983081 AWI983081:AWJ983081 BGE983081:BGF983081 BQA983081:BQB983081 BZW983081:BZX983081 CJS983081:CJT983081 CTO983081:CTP983081 DDK983081:DDL983081 DNG983081:DNH983081 DXC983081:DXD983081 EGY983081:EGZ983081 EQU983081:EQV983081 FAQ983081:FAR983081 FKM983081:FKN983081 FUI983081:FUJ983081 GEE983081:GEF983081 GOA983081:GOB983081 GXW983081:GXX983081 HHS983081:HHT983081 HRO983081:HRP983081 IBK983081:IBL983081 ILG983081:ILH983081 IVC983081:IVD983081 JEY983081:JEZ983081 JOU983081:JOV983081 JYQ983081:JYR983081 KIM983081:KIN983081 KSI983081:KSJ983081 LCE983081:LCF983081 LMA983081:LMB983081 LVW983081:LVX983081 MFS983081:MFT983081 MPO983081:MPP983081 MZK983081:MZL983081 NJG983081:NJH983081 NTC983081:NTD983081 OCY983081:OCZ983081 OMU983081:OMV983081 OWQ983081:OWR983081 PGM983081:PGN983081 PQI983081:PQJ983081 QAE983081:QAF983081 QKA983081:QKB983081 QTW983081:QTX983081 RDS983081:RDT983081 RNO983081:RNP983081 RXK983081:RXL983081 SHG983081:SHH983081 SRC983081:SRD983081 TAY983081:TAZ983081 TKU983081:TKV983081 TUQ983081:TUR983081 UEM983081:UEN983081 UOI983081:UOJ983081 UYE983081:UYF983081 VIA983081:VIB983081 VRW983081:VRX983081 WBS983081:WBT983081 WLO983081:WLP983081 WVK983081:WVL983081 WLS983083:WLT983083 IY43:IZ43 SU43:SV43 ACQ43:ACR43 AMM43:AMN43 AWI43:AWJ43 BGE43:BGF43 BQA43:BQB43 BZW43:BZX43 CJS43:CJT43 CTO43:CTP43 DDK43:DDL43 DNG43:DNH43 DXC43:DXD43 EGY43:EGZ43 EQU43:EQV43 FAQ43:FAR43 FKM43:FKN43 FUI43:FUJ43 GEE43:GEF43 GOA43:GOB43 GXW43:GXX43 HHS43:HHT43 HRO43:HRP43 IBK43:IBL43 ILG43:ILH43 IVC43:IVD43 JEY43:JEZ43 JOU43:JOV43 JYQ43:JYR43 KIM43:KIN43 KSI43:KSJ43 LCE43:LCF43 LMA43:LMB43 LVW43:LVX43 MFS43:MFT43 MPO43:MPP43 MZK43:MZL43 NJG43:NJH43 NTC43:NTD43 OCY43:OCZ43 OMU43:OMV43 OWQ43:OWR43 PGM43:PGN43 PQI43:PQJ43 QAE43:QAF43 QKA43:QKB43 QTW43:QTX43 RDS43:RDT43 RNO43:RNP43 RXK43:RXL43 SHG43:SHH43 SRC43:SRD43 TAY43:TAZ43 TKU43:TKV43 TUQ43:TUR43 UEM43:UEN43 UOI43:UOJ43 UYE43:UYF43 VIA43:VIB43 VRW43:VRX43 WBS43:WBT43 WLO43:WLP43 WVK43:WVL43 C65579:D65579 IY65579:IZ65579 SU65579:SV65579 ACQ65579:ACR65579 AMM65579:AMN65579 AWI65579:AWJ65579 BGE65579:BGF65579 BQA65579:BQB65579 BZW65579:BZX65579 CJS65579:CJT65579 CTO65579:CTP65579 DDK65579:DDL65579 DNG65579:DNH65579 DXC65579:DXD65579 EGY65579:EGZ65579 EQU65579:EQV65579 FAQ65579:FAR65579 FKM65579:FKN65579 FUI65579:FUJ65579 GEE65579:GEF65579 GOA65579:GOB65579 GXW65579:GXX65579 HHS65579:HHT65579 HRO65579:HRP65579 IBK65579:IBL65579 ILG65579:ILH65579 IVC65579:IVD65579 JEY65579:JEZ65579 JOU65579:JOV65579 JYQ65579:JYR65579 KIM65579:KIN65579 KSI65579:KSJ65579 LCE65579:LCF65579 LMA65579:LMB65579 LVW65579:LVX65579 MFS65579:MFT65579 MPO65579:MPP65579 MZK65579:MZL65579 NJG65579:NJH65579 NTC65579:NTD65579 OCY65579:OCZ65579 OMU65579:OMV65579 OWQ65579:OWR65579 PGM65579:PGN65579 PQI65579:PQJ65579 QAE65579:QAF65579 QKA65579:QKB65579 QTW65579:QTX65579 RDS65579:RDT65579 RNO65579:RNP65579 RXK65579:RXL65579 SHG65579:SHH65579 SRC65579:SRD65579 TAY65579:TAZ65579 TKU65579:TKV65579 TUQ65579:TUR65579 UEM65579:UEN65579 UOI65579:UOJ65579 UYE65579:UYF65579 VIA65579:VIB65579 VRW65579:VRX65579 WBS65579:WBT65579 WLO65579:WLP65579 WVK65579:WVL65579 C131115:D131115 IY131115:IZ131115 SU131115:SV131115 ACQ131115:ACR131115 AMM131115:AMN131115 AWI131115:AWJ131115 BGE131115:BGF131115 BQA131115:BQB131115 BZW131115:BZX131115 CJS131115:CJT131115 CTO131115:CTP131115 DDK131115:DDL131115 DNG131115:DNH131115 DXC131115:DXD131115 EGY131115:EGZ131115 EQU131115:EQV131115 FAQ131115:FAR131115 FKM131115:FKN131115 FUI131115:FUJ131115 GEE131115:GEF131115 GOA131115:GOB131115 GXW131115:GXX131115 HHS131115:HHT131115 HRO131115:HRP131115 IBK131115:IBL131115 ILG131115:ILH131115 IVC131115:IVD131115 JEY131115:JEZ131115 JOU131115:JOV131115 JYQ131115:JYR131115 KIM131115:KIN131115 KSI131115:KSJ131115 LCE131115:LCF131115 LMA131115:LMB131115 LVW131115:LVX131115 MFS131115:MFT131115 MPO131115:MPP131115 MZK131115:MZL131115 NJG131115:NJH131115 NTC131115:NTD131115 OCY131115:OCZ131115 OMU131115:OMV131115 OWQ131115:OWR131115 PGM131115:PGN131115 PQI131115:PQJ131115 QAE131115:QAF131115 QKA131115:QKB131115 QTW131115:QTX131115 RDS131115:RDT131115 RNO131115:RNP131115 RXK131115:RXL131115 SHG131115:SHH131115 SRC131115:SRD131115 TAY131115:TAZ131115 TKU131115:TKV131115 TUQ131115:TUR131115 UEM131115:UEN131115 UOI131115:UOJ131115 UYE131115:UYF131115 VIA131115:VIB131115 VRW131115:VRX131115 WBS131115:WBT131115 WLO131115:WLP131115 WVK131115:WVL131115 C196651:D196651 IY196651:IZ196651 SU196651:SV196651 ACQ196651:ACR196651 AMM196651:AMN196651 AWI196651:AWJ196651 BGE196651:BGF196651 BQA196651:BQB196651 BZW196651:BZX196651 CJS196651:CJT196651 CTO196651:CTP196651 DDK196651:DDL196651 DNG196651:DNH196651 DXC196651:DXD196651 EGY196651:EGZ196651 EQU196651:EQV196651 FAQ196651:FAR196651 FKM196651:FKN196651 FUI196651:FUJ196651 GEE196651:GEF196651 GOA196651:GOB196651 GXW196651:GXX196651 HHS196651:HHT196651 HRO196651:HRP196651 IBK196651:IBL196651 ILG196651:ILH196651 IVC196651:IVD196651 JEY196651:JEZ196651 JOU196651:JOV196651 JYQ196651:JYR196651 KIM196651:KIN196651 KSI196651:KSJ196651 LCE196651:LCF196651 LMA196651:LMB196651 LVW196651:LVX196651 MFS196651:MFT196651 MPO196651:MPP196651 MZK196651:MZL196651 NJG196651:NJH196651 NTC196651:NTD196651 OCY196651:OCZ196651 OMU196651:OMV196651 OWQ196651:OWR196651 PGM196651:PGN196651 PQI196651:PQJ196651 QAE196651:QAF196651 QKA196651:QKB196651 QTW196651:QTX196651 RDS196651:RDT196651 RNO196651:RNP196651 RXK196651:RXL196651 SHG196651:SHH196651 SRC196651:SRD196651 TAY196651:TAZ196651 TKU196651:TKV196651 TUQ196651:TUR196651 UEM196651:UEN196651 UOI196651:UOJ196651 UYE196651:UYF196651 VIA196651:VIB196651 VRW196651:VRX196651 WBS196651:WBT196651 WLO196651:WLP196651 WVK196651:WVL196651 C262187:D262187 IY262187:IZ262187 SU262187:SV262187 ACQ262187:ACR262187 AMM262187:AMN262187 AWI262187:AWJ262187 BGE262187:BGF262187 BQA262187:BQB262187 BZW262187:BZX262187 CJS262187:CJT262187 CTO262187:CTP262187 DDK262187:DDL262187 DNG262187:DNH262187 DXC262187:DXD262187 EGY262187:EGZ262187 EQU262187:EQV262187 FAQ262187:FAR262187 FKM262187:FKN262187 FUI262187:FUJ262187 GEE262187:GEF262187 GOA262187:GOB262187 GXW262187:GXX262187 HHS262187:HHT262187 HRO262187:HRP262187 IBK262187:IBL262187 ILG262187:ILH262187 IVC262187:IVD262187 JEY262187:JEZ262187 JOU262187:JOV262187 JYQ262187:JYR262187 KIM262187:KIN262187 KSI262187:KSJ262187 LCE262187:LCF262187 LMA262187:LMB262187 LVW262187:LVX262187 MFS262187:MFT262187 MPO262187:MPP262187 MZK262187:MZL262187 NJG262187:NJH262187 NTC262187:NTD262187 OCY262187:OCZ262187 OMU262187:OMV262187 OWQ262187:OWR262187 PGM262187:PGN262187 PQI262187:PQJ262187 QAE262187:QAF262187 QKA262187:QKB262187 QTW262187:QTX262187 RDS262187:RDT262187 RNO262187:RNP262187 RXK262187:RXL262187 SHG262187:SHH262187 SRC262187:SRD262187 TAY262187:TAZ262187 TKU262187:TKV262187 TUQ262187:TUR262187 UEM262187:UEN262187 UOI262187:UOJ262187 UYE262187:UYF262187 VIA262187:VIB262187 VRW262187:VRX262187 WBS262187:WBT262187 WLO262187:WLP262187 WVK262187:WVL262187 C327723:D327723 IY327723:IZ327723 SU327723:SV327723 ACQ327723:ACR327723 AMM327723:AMN327723 AWI327723:AWJ327723 BGE327723:BGF327723 BQA327723:BQB327723 BZW327723:BZX327723 CJS327723:CJT327723 CTO327723:CTP327723 DDK327723:DDL327723 DNG327723:DNH327723 DXC327723:DXD327723 EGY327723:EGZ327723 EQU327723:EQV327723 FAQ327723:FAR327723 FKM327723:FKN327723 FUI327723:FUJ327723 GEE327723:GEF327723 GOA327723:GOB327723 GXW327723:GXX327723 HHS327723:HHT327723 HRO327723:HRP327723 IBK327723:IBL327723 ILG327723:ILH327723 IVC327723:IVD327723 JEY327723:JEZ327723 JOU327723:JOV327723 JYQ327723:JYR327723 KIM327723:KIN327723 KSI327723:KSJ327723 LCE327723:LCF327723 LMA327723:LMB327723 LVW327723:LVX327723 MFS327723:MFT327723 MPO327723:MPP327723 MZK327723:MZL327723 NJG327723:NJH327723 NTC327723:NTD327723 OCY327723:OCZ327723 OMU327723:OMV327723 OWQ327723:OWR327723 PGM327723:PGN327723 PQI327723:PQJ327723 QAE327723:QAF327723 QKA327723:QKB327723 QTW327723:QTX327723 RDS327723:RDT327723 RNO327723:RNP327723 RXK327723:RXL327723 SHG327723:SHH327723 SRC327723:SRD327723 TAY327723:TAZ327723 TKU327723:TKV327723 TUQ327723:TUR327723 UEM327723:UEN327723 UOI327723:UOJ327723 UYE327723:UYF327723 VIA327723:VIB327723 VRW327723:VRX327723 WBS327723:WBT327723 WLO327723:WLP327723 WVK327723:WVL327723 C393259:D393259 IY393259:IZ393259 SU393259:SV393259 ACQ393259:ACR393259 AMM393259:AMN393259 AWI393259:AWJ393259 BGE393259:BGF393259 BQA393259:BQB393259 BZW393259:BZX393259 CJS393259:CJT393259 CTO393259:CTP393259 DDK393259:DDL393259 DNG393259:DNH393259 DXC393259:DXD393259 EGY393259:EGZ393259 EQU393259:EQV393259 FAQ393259:FAR393259 FKM393259:FKN393259 FUI393259:FUJ393259 GEE393259:GEF393259 GOA393259:GOB393259 GXW393259:GXX393259 HHS393259:HHT393259 HRO393259:HRP393259 IBK393259:IBL393259 ILG393259:ILH393259 IVC393259:IVD393259 JEY393259:JEZ393259 JOU393259:JOV393259 JYQ393259:JYR393259 KIM393259:KIN393259 KSI393259:KSJ393259 LCE393259:LCF393259 LMA393259:LMB393259 LVW393259:LVX393259 MFS393259:MFT393259 MPO393259:MPP393259 MZK393259:MZL393259 NJG393259:NJH393259 NTC393259:NTD393259 OCY393259:OCZ393259 OMU393259:OMV393259 OWQ393259:OWR393259 PGM393259:PGN393259 PQI393259:PQJ393259 QAE393259:QAF393259 QKA393259:QKB393259 QTW393259:QTX393259 RDS393259:RDT393259 RNO393259:RNP393259 RXK393259:RXL393259 SHG393259:SHH393259 SRC393259:SRD393259 TAY393259:TAZ393259 TKU393259:TKV393259 TUQ393259:TUR393259 UEM393259:UEN393259 UOI393259:UOJ393259 UYE393259:UYF393259 VIA393259:VIB393259 VRW393259:VRX393259 WBS393259:WBT393259 WLO393259:WLP393259 WVK393259:WVL393259 C458795:D458795 IY458795:IZ458795 SU458795:SV458795 ACQ458795:ACR458795 AMM458795:AMN458795 AWI458795:AWJ458795 BGE458795:BGF458795 BQA458795:BQB458795 BZW458795:BZX458795 CJS458795:CJT458795 CTO458795:CTP458795 DDK458795:DDL458795 DNG458795:DNH458795 DXC458795:DXD458795 EGY458795:EGZ458795 EQU458795:EQV458795 FAQ458795:FAR458795 FKM458795:FKN458795 FUI458795:FUJ458795 GEE458795:GEF458795 GOA458795:GOB458795 GXW458795:GXX458795 HHS458795:HHT458795 HRO458795:HRP458795 IBK458795:IBL458795 ILG458795:ILH458795 IVC458795:IVD458795 JEY458795:JEZ458795 JOU458795:JOV458795 JYQ458795:JYR458795 KIM458795:KIN458795 KSI458795:KSJ458795 LCE458795:LCF458795 LMA458795:LMB458795 LVW458795:LVX458795 MFS458795:MFT458795 MPO458795:MPP458795 MZK458795:MZL458795 NJG458795:NJH458795 NTC458795:NTD458795 OCY458795:OCZ458795 OMU458795:OMV458795 OWQ458795:OWR458795 PGM458795:PGN458795 PQI458795:PQJ458795 QAE458795:QAF458795 QKA458795:QKB458795 QTW458795:QTX458795 RDS458795:RDT458795 RNO458795:RNP458795 RXK458795:RXL458795 SHG458795:SHH458795 SRC458795:SRD458795 TAY458795:TAZ458795 TKU458795:TKV458795 TUQ458795:TUR458795 UEM458795:UEN458795 UOI458795:UOJ458795 UYE458795:UYF458795 VIA458795:VIB458795 VRW458795:VRX458795 WBS458795:WBT458795 WLO458795:WLP458795 WVK458795:WVL458795 C524331:D524331 IY524331:IZ524331 SU524331:SV524331 ACQ524331:ACR524331 AMM524331:AMN524331 AWI524331:AWJ524331 BGE524331:BGF524331 BQA524331:BQB524331 BZW524331:BZX524331 CJS524331:CJT524331 CTO524331:CTP524331 DDK524331:DDL524331 DNG524331:DNH524331 DXC524331:DXD524331 EGY524331:EGZ524331 EQU524331:EQV524331 FAQ524331:FAR524331 FKM524331:FKN524331 FUI524331:FUJ524331 GEE524331:GEF524331 GOA524331:GOB524331 GXW524331:GXX524331 HHS524331:HHT524331 HRO524331:HRP524331 IBK524331:IBL524331 ILG524331:ILH524331 IVC524331:IVD524331 JEY524331:JEZ524331 JOU524331:JOV524331 JYQ524331:JYR524331 KIM524331:KIN524331 KSI524331:KSJ524331 LCE524331:LCF524331 LMA524331:LMB524331 LVW524331:LVX524331 MFS524331:MFT524331 MPO524331:MPP524331 MZK524331:MZL524331 NJG524331:NJH524331 NTC524331:NTD524331 OCY524331:OCZ524331 OMU524331:OMV524331 OWQ524331:OWR524331 PGM524331:PGN524331 PQI524331:PQJ524331 QAE524331:QAF524331 QKA524331:QKB524331 QTW524331:QTX524331 RDS524331:RDT524331 RNO524331:RNP524331 RXK524331:RXL524331 SHG524331:SHH524331 SRC524331:SRD524331 TAY524331:TAZ524331 TKU524331:TKV524331 TUQ524331:TUR524331 UEM524331:UEN524331 UOI524331:UOJ524331 UYE524331:UYF524331 VIA524331:VIB524331 VRW524331:VRX524331 WBS524331:WBT524331 WLO524331:WLP524331 WVK524331:WVL524331 C589867:D589867 IY589867:IZ589867 SU589867:SV589867 ACQ589867:ACR589867 AMM589867:AMN589867 AWI589867:AWJ589867 BGE589867:BGF589867 BQA589867:BQB589867 BZW589867:BZX589867 CJS589867:CJT589867 CTO589867:CTP589867 DDK589867:DDL589867 DNG589867:DNH589867 DXC589867:DXD589867 EGY589867:EGZ589867 EQU589867:EQV589867 FAQ589867:FAR589867 FKM589867:FKN589867 FUI589867:FUJ589867 GEE589867:GEF589867 GOA589867:GOB589867 GXW589867:GXX589867 HHS589867:HHT589867 HRO589867:HRP589867 IBK589867:IBL589867 ILG589867:ILH589867 IVC589867:IVD589867 JEY589867:JEZ589867 JOU589867:JOV589867 JYQ589867:JYR589867 KIM589867:KIN589867 KSI589867:KSJ589867 LCE589867:LCF589867 LMA589867:LMB589867 LVW589867:LVX589867 MFS589867:MFT589867 MPO589867:MPP589867 MZK589867:MZL589867 NJG589867:NJH589867 NTC589867:NTD589867 OCY589867:OCZ589867 OMU589867:OMV589867 OWQ589867:OWR589867 PGM589867:PGN589867 PQI589867:PQJ589867 QAE589867:QAF589867 QKA589867:QKB589867 QTW589867:QTX589867 RDS589867:RDT589867 RNO589867:RNP589867 RXK589867:RXL589867 SHG589867:SHH589867 SRC589867:SRD589867 TAY589867:TAZ589867 TKU589867:TKV589867 TUQ589867:TUR589867 UEM589867:UEN589867 UOI589867:UOJ589867 UYE589867:UYF589867 VIA589867:VIB589867 VRW589867:VRX589867 WBS589867:WBT589867 WLO589867:WLP589867 WVK589867:WVL589867 C655403:D655403 IY655403:IZ655403 SU655403:SV655403 ACQ655403:ACR655403 AMM655403:AMN655403 AWI655403:AWJ655403 BGE655403:BGF655403 BQA655403:BQB655403 BZW655403:BZX655403 CJS655403:CJT655403 CTO655403:CTP655403 DDK655403:DDL655403 DNG655403:DNH655403 DXC655403:DXD655403 EGY655403:EGZ655403 EQU655403:EQV655403 FAQ655403:FAR655403 FKM655403:FKN655403 FUI655403:FUJ655403 GEE655403:GEF655403 GOA655403:GOB655403 GXW655403:GXX655403 HHS655403:HHT655403 HRO655403:HRP655403 IBK655403:IBL655403 ILG655403:ILH655403 IVC655403:IVD655403 JEY655403:JEZ655403 JOU655403:JOV655403 JYQ655403:JYR655403 KIM655403:KIN655403 KSI655403:KSJ655403 LCE655403:LCF655403 LMA655403:LMB655403 LVW655403:LVX655403 MFS655403:MFT655403 MPO655403:MPP655403 MZK655403:MZL655403 NJG655403:NJH655403 NTC655403:NTD655403 OCY655403:OCZ655403 OMU655403:OMV655403 OWQ655403:OWR655403 PGM655403:PGN655403 PQI655403:PQJ655403 QAE655403:QAF655403 QKA655403:QKB655403 QTW655403:QTX655403 RDS655403:RDT655403 RNO655403:RNP655403 RXK655403:RXL655403 SHG655403:SHH655403 SRC655403:SRD655403 TAY655403:TAZ655403 TKU655403:TKV655403 TUQ655403:TUR655403 UEM655403:UEN655403 UOI655403:UOJ655403 UYE655403:UYF655403 VIA655403:VIB655403 VRW655403:VRX655403 WBS655403:WBT655403 WLO655403:WLP655403 WVK655403:WVL655403 C720939:D720939 IY720939:IZ720939 SU720939:SV720939 ACQ720939:ACR720939 AMM720939:AMN720939 AWI720939:AWJ720939 BGE720939:BGF720939 BQA720939:BQB720939 BZW720939:BZX720939 CJS720939:CJT720939 CTO720939:CTP720939 DDK720939:DDL720939 DNG720939:DNH720939 DXC720939:DXD720939 EGY720939:EGZ720939 EQU720939:EQV720939 FAQ720939:FAR720939 FKM720939:FKN720939 FUI720939:FUJ720939 GEE720939:GEF720939 GOA720939:GOB720939 GXW720939:GXX720939 HHS720939:HHT720939 HRO720939:HRP720939 IBK720939:IBL720939 ILG720939:ILH720939 IVC720939:IVD720939 JEY720939:JEZ720939 JOU720939:JOV720939 JYQ720939:JYR720939 KIM720939:KIN720939 KSI720939:KSJ720939 LCE720939:LCF720939 LMA720939:LMB720939 LVW720939:LVX720939 MFS720939:MFT720939 MPO720939:MPP720939 MZK720939:MZL720939 NJG720939:NJH720939 NTC720939:NTD720939 OCY720939:OCZ720939 OMU720939:OMV720939 OWQ720939:OWR720939 PGM720939:PGN720939 PQI720939:PQJ720939 QAE720939:QAF720939 QKA720939:QKB720939 QTW720939:QTX720939 RDS720939:RDT720939 RNO720939:RNP720939 RXK720939:RXL720939 SHG720939:SHH720939 SRC720939:SRD720939 TAY720939:TAZ720939 TKU720939:TKV720939 TUQ720939:TUR720939 UEM720939:UEN720939 UOI720939:UOJ720939 UYE720939:UYF720939 VIA720939:VIB720939 VRW720939:VRX720939 WBS720939:WBT720939 WLO720939:WLP720939 WVK720939:WVL720939 C786475:D786475 IY786475:IZ786475 SU786475:SV786475 ACQ786475:ACR786475 AMM786475:AMN786475 AWI786475:AWJ786475 BGE786475:BGF786475 BQA786475:BQB786475 BZW786475:BZX786475 CJS786475:CJT786475 CTO786475:CTP786475 DDK786475:DDL786475 DNG786475:DNH786475 DXC786475:DXD786475 EGY786475:EGZ786475 EQU786475:EQV786475 FAQ786475:FAR786475 FKM786475:FKN786475 FUI786475:FUJ786475 GEE786475:GEF786475 GOA786475:GOB786475 GXW786475:GXX786475 HHS786475:HHT786475 HRO786475:HRP786475 IBK786475:IBL786475 ILG786475:ILH786475 IVC786475:IVD786475 JEY786475:JEZ786475 JOU786475:JOV786475 JYQ786475:JYR786475 KIM786475:KIN786475 KSI786475:KSJ786475 LCE786475:LCF786475 LMA786475:LMB786475 LVW786475:LVX786475 MFS786475:MFT786475 MPO786475:MPP786475 MZK786475:MZL786475 NJG786475:NJH786475 NTC786475:NTD786475 OCY786475:OCZ786475 OMU786475:OMV786475 OWQ786475:OWR786475 PGM786475:PGN786475 PQI786475:PQJ786475 QAE786475:QAF786475 QKA786475:QKB786475 QTW786475:QTX786475 RDS786475:RDT786475 RNO786475:RNP786475 RXK786475:RXL786475 SHG786475:SHH786475 SRC786475:SRD786475 TAY786475:TAZ786475 TKU786475:TKV786475 TUQ786475:TUR786475 UEM786475:UEN786475 UOI786475:UOJ786475 UYE786475:UYF786475 VIA786475:VIB786475 VRW786475:VRX786475 WBS786475:WBT786475 WLO786475:WLP786475 WVK786475:WVL786475 C852011:D852011 IY852011:IZ852011 SU852011:SV852011 ACQ852011:ACR852011 AMM852011:AMN852011 AWI852011:AWJ852011 BGE852011:BGF852011 BQA852011:BQB852011 BZW852011:BZX852011 CJS852011:CJT852011 CTO852011:CTP852011 DDK852011:DDL852011 DNG852011:DNH852011 DXC852011:DXD852011 EGY852011:EGZ852011 EQU852011:EQV852011 FAQ852011:FAR852011 FKM852011:FKN852011 FUI852011:FUJ852011 GEE852011:GEF852011 GOA852011:GOB852011 GXW852011:GXX852011 HHS852011:HHT852011 HRO852011:HRP852011 IBK852011:IBL852011 ILG852011:ILH852011 IVC852011:IVD852011 JEY852011:JEZ852011 JOU852011:JOV852011 JYQ852011:JYR852011 KIM852011:KIN852011 KSI852011:KSJ852011 LCE852011:LCF852011 LMA852011:LMB852011 LVW852011:LVX852011 MFS852011:MFT852011 MPO852011:MPP852011 MZK852011:MZL852011 NJG852011:NJH852011 NTC852011:NTD852011 OCY852011:OCZ852011 OMU852011:OMV852011 OWQ852011:OWR852011 PGM852011:PGN852011 PQI852011:PQJ852011 QAE852011:QAF852011 QKA852011:QKB852011 QTW852011:QTX852011 RDS852011:RDT852011 RNO852011:RNP852011 RXK852011:RXL852011 SHG852011:SHH852011 SRC852011:SRD852011 TAY852011:TAZ852011 TKU852011:TKV852011 TUQ852011:TUR852011 UEM852011:UEN852011 UOI852011:UOJ852011 UYE852011:UYF852011 VIA852011:VIB852011 VRW852011:VRX852011 WBS852011:WBT852011 WLO852011:WLP852011 WVK852011:WVL852011 C917547:D917547 IY917547:IZ917547 SU917547:SV917547 ACQ917547:ACR917547 AMM917547:AMN917547 AWI917547:AWJ917547 BGE917547:BGF917547 BQA917547:BQB917547 BZW917547:BZX917547 CJS917547:CJT917547 CTO917547:CTP917547 DDK917547:DDL917547 DNG917547:DNH917547 DXC917547:DXD917547 EGY917547:EGZ917547 EQU917547:EQV917547 FAQ917547:FAR917547 FKM917547:FKN917547 FUI917547:FUJ917547 GEE917547:GEF917547 GOA917547:GOB917547 GXW917547:GXX917547 HHS917547:HHT917547 HRO917547:HRP917547 IBK917547:IBL917547 ILG917547:ILH917547 IVC917547:IVD917547 JEY917547:JEZ917547 JOU917547:JOV917547 JYQ917547:JYR917547 KIM917547:KIN917547 KSI917547:KSJ917547 LCE917547:LCF917547 LMA917547:LMB917547 LVW917547:LVX917547 MFS917547:MFT917547 MPO917547:MPP917547 MZK917547:MZL917547 NJG917547:NJH917547 NTC917547:NTD917547 OCY917547:OCZ917547 OMU917547:OMV917547 OWQ917547:OWR917547 PGM917547:PGN917547 PQI917547:PQJ917547 QAE917547:QAF917547 QKA917547:QKB917547 QTW917547:QTX917547 RDS917547:RDT917547 RNO917547:RNP917547 RXK917547:RXL917547 SHG917547:SHH917547 SRC917547:SRD917547 TAY917547:TAZ917547 TKU917547:TKV917547 TUQ917547:TUR917547 UEM917547:UEN917547 UOI917547:UOJ917547 UYE917547:UYF917547 VIA917547:VIB917547 VRW917547:VRX917547 WBS917547:WBT917547 WLO917547:WLP917547 WVK917547:WVL917547 C983083:D983083 IY983083:IZ983083 SU983083:SV983083 ACQ983083:ACR983083 AMM983083:AMN983083 AWI983083:AWJ983083 BGE983083:BGF983083 BQA983083:BQB983083 BZW983083:BZX983083 CJS983083:CJT983083 CTO983083:CTP983083 DDK983083:DDL983083 DNG983083:DNH983083 DXC983083:DXD983083 EGY983083:EGZ983083 EQU983083:EQV983083 FAQ983083:FAR983083 FKM983083:FKN983083 FUI983083:FUJ983083 GEE983083:GEF983083 GOA983083:GOB983083 GXW983083:GXX983083 HHS983083:HHT983083 HRO983083:HRP983083 IBK983083:IBL983083 ILG983083:ILH983083 IVC983083:IVD983083 JEY983083:JEZ983083 JOU983083:JOV983083 JYQ983083:JYR983083 KIM983083:KIN983083 KSI983083:KSJ983083 LCE983083:LCF983083 LMA983083:LMB983083 LVW983083:LVX983083 MFS983083:MFT983083 MPO983083:MPP983083 MZK983083:MZL983083 NJG983083:NJH983083 NTC983083:NTD983083 OCY983083:OCZ983083 OMU983083:OMV983083 OWQ983083:OWR983083 PGM983083:PGN983083 PQI983083:PQJ983083 QAE983083:QAF983083 QKA983083:QKB983083 QTW983083:QTX983083 RDS983083:RDT983083 RNO983083:RNP983083 RXK983083:RXL983083 SHG983083:SHH983083 SRC983083:SRD983083 TAY983083:TAZ983083 TKU983083:TKV983083 TUQ983083:TUR983083 UEM983083:UEN983083 UOI983083:UOJ983083 UYE983083:UYF983083 VIA983083:VIB983083 VRW983083:VRX983083 WBS983083:WBT983083 WLO983083:WLP983083 WVK983083:WVL983083 WVO983083:WVP983083 IY12:IZ17 SU12:SV17 ACQ12:ACR17 AMM12:AMN17 AWI12:AWJ17 BGE12:BGF17 BQA12:BQB17 BZW12:BZX17 CJS12:CJT17 CTO12:CTP17 DDK12:DDL17 DNG12:DNH17 DXC12:DXD17 EGY12:EGZ17 EQU12:EQV17 FAQ12:FAR17 FKM12:FKN17 FUI12:FUJ17 GEE12:GEF17 GOA12:GOB17 GXW12:GXX17 HHS12:HHT17 HRO12:HRP17 IBK12:IBL17 ILG12:ILH17 IVC12:IVD17 JEY12:JEZ17 JOU12:JOV17 JYQ12:JYR17 KIM12:KIN17 KSI12:KSJ17 LCE12:LCF17 LMA12:LMB17 LVW12:LVX17 MFS12:MFT17 MPO12:MPP17 MZK12:MZL17 NJG12:NJH17 NTC12:NTD17 OCY12:OCZ17 OMU12:OMV17 OWQ12:OWR17 PGM12:PGN17 PQI12:PQJ17 QAE12:QAF17 QKA12:QKB17 QTW12:QTX17 RDS12:RDT17 RNO12:RNP17 RXK12:RXL17 SHG12:SHH17 SRC12:SRD17 TAY12:TAZ17 TKU12:TKV17 TUQ12:TUR17 UEM12:UEN17 UOI12:UOJ17 UYE12:UYF17 VIA12:VIB17 VRW12:VRX17 WBS12:WBT17 WLO12:WLP17 WVK12:WVL17 C65548:D65553 IY65548:IZ65553 SU65548:SV65553 ACQ65548:ACR65553 AMM65548:AMN65553 AWI65548:AWJ65553 BGE65548:BGF65553 BQA65548:BQB65553 BZW65548:BZX65553 CJS65548:CJT65553 CTO65548:CTP65553 DDK65548:DDL65553 DNG65548:DNH65553 DXC65548:DXD65553 EGY65548:EGZ65553 EQU65548:EQV65553 FAQ65548:FAR65553 FKM65548:FKN65553 FUI65548:FUJ65553 GEE65548:GEF65553 GOA65548:GOB65553 GXW65548:GXX65553 HHS65548:HHT65553 HRO65548:HRP65553 IBK65548:IBL65553 ILG65548:ILH65553 IVC65548:IVD65553 JEY65548:JEZ65553 JOU65548:JOV65553 JYQ65548:JYR65553 KIM65548:KIN65553 KSI65548:KSJ65553 LCE65548:LCF65553 LMA65548:LMB65553 LVW65548:LVX65553 MFS65548:MFT65553 MPO65548:MPP65553 MZK65548:MZL65553 NJG65548:NJH65553 NTC65548:NTD65553 OCY65548:OCZ65553 OMU65548:OMV65553 OWQ65548:OWR65553 PGM65548:PGN65553 PQI65548:PQJ65553 QAE65548:QAF65553 QKA65548:QKB65553 QTW65548:QTX65553 RDS65548:RDT65553 RNO65548:RNP65553 RXK65548:RXL65553 SHG65548:SHH65553 SRC65548:SRD65553 TAY65548:TAZ65553 TKU65548:TKV65553 TUQ65548:TUR65553 UEM65548:UEN65553 UOI65548:UOJ65553 UYE65548:UYF65553 VIA65548:VIB65553 VRW65548:VRX65553 WBS65548:WBT65553 WLO65548:WLP65553 WVK65548:WVL65553 C131084:D131089 IY131084:IZ131089 SU131084:SV131089 ACQ131084:ACR131089 AMM131084:AMN131089 AWI131084:AWJ131089 BGE131084:BGF131089 BQA131084:BQB131089 BZW131084:BZX131089 CJS131084:CJT131089 CTO131084:CTP131089 DDK131084:DDL131089 DNG131084:DNH131089 DXC131084:DXD131089 EGY131084:EGZ131089 EQU131084:EQV131089 FAQ131084:FAR131089 FKM131084:FKN131089 FUI131084:FUJ131089 GEE131084:GEF131089 GOA131084:GOB131089 GXW131084:GXX131089 HHS131084:HHT131089 HRO131084:HRP131089 IBK131084:IBL131089 ILG131084:ILH131089 IVC131084:IVD131089 JEY131084:JEZ131089 JOU131084:JOV131089 JYQ131084:JYR131089 KIM131084:KIN131089 KSI131084:KSJ131089 LCE131084:LCF131089 LMA131084:LMB131089 LVW131084:LVX131089 MFS131084:MFT131089 MPO131084:MPP131089 MZK131084:MZL131089 NJG131084:NJH131089 NTC131084:NTD131089 OCY131084:OCZ131089 OMU131084:OMV131089 OWQ131084:OWR131089 PGM131084:PGN131089 PQI131084:PQJ131089 QAE131084:QAF131089 QKA131084:QKB131089 QTW131084:QTX131089 RDS131084:RDT131089 RNO131084:RNP131089 RXK131084:RXL131089 SHG131084:SHH131089 SRC131084:SRD131089 TAY131084:TAZ131089 TKU131084:TKV131089 TUQ131084:TUR131089 UEM131084:UEN131089 UOI131084:UOJ131089 UYE131084:UYF131089 VIA131084:VIB131089 VRW131084:VRX131089 WBS131084:WBT131089 WLO131084:WLP131089 WVK131084:WVL131089 C196620:D196625 IY196620:IZ196625 SU196620:SV196625 ACQ196620:ACR196625 AMM196620:AMN196625 AWI196620:AWJ196625 BGE196620:BGF196625 BQA196620:BQB196625 BZW196620:BZX196625 CJS196620:CJT196625 CTO196620:CTP196625 DDK196620:DDL196625 DNG196620:DNH196625 DXC196620:DXD196625 EGY196620:EGZ196625 EQU196620:EQV196625 FAQ196620:FAR196625 FKM196620:FKN196625 FUI196620:FUJ196625 GEE196620:GEF196625 GOA196620:GOB196625 GXW196620:GXX196625 HHS196620:HHT196625 HRO196620:HRP196625 IBK196620:IBL196625 ILG196620:ILH196625 IVC196620:IVD196625 JEY196620:JEZ196625 JOU196620:JOV196625 JYQ196620:JYR196625 KIM196620:KIN196625 KSI196620:KSJ196625 LCE196620:LCF196625 LMA196620:LMB196625 LVW196620:LVX196625 MFS196620:MFT196625 MPO196620:MPP196625 MZK196620:MZL196625 NJG196620:NJH196625 NTC196620:NTD196625 OCY196620:OCZ196625 OMU196620:OMV196625 OWQ196620:OWR196625 PGM196620:PGN196625 PQI196620:PQJ196625 QAE196620:QAF196625 QKA196620:QKB196625 QTW196620:QTX196625 RDS196620:RDT196625 RNO196620:RNP196625 RXK196620:RXL196625 SHG196620:SHH196625 SRC196620:SRD196625 TAY196620:TAZ196625 TKU196620:TKV196625 TUQ196620:TUR196625 UEM196620:UEN196625 UOI196620:UOJ196625 UYE196620:UYF196625 VIA196620:VIB196625 VRW196620:VRX196625 WBS196620:WBT196625 WLO196620:WLP196625 WVK196620:WVL196625 C262156:D262161 IY262156:IZ262161 SU262156:SV262161 ACQ262156:ACR262161 AMM262156:AMN262161 AWI262156:AWJ262161 BGE262156:BGF262161 BQA262156:BQB262161 BZW262156:BZX262161 CJS262156:CJT262161 CTO262156:CTP262161 DDK262156:DDL262161 DNG262156:DNH262161 DXC262156:DXD262161 EGY262156:EGZ262161 EQU262156:EQV262161 FAQ262156:FAR262161 FKM262156:FKN262161 FUI262156:FUJ262161 GEE262156:GEF262161 GOA262156:GOB262161 GXW262156:GXX262161 HHS262156:HHT262161 HRO262156:HRP262161 IBK262156:IBL262161 ILG262156:ILH262161 IVC262156:IVD262161 JEY262156:JEZ262161 JOU262156:JOV262161 JYQ262156:JYR262161 KIM262156:KIN262161 KSI262156:KSJ262161 LCE262156:LCF262161 LMA262156:LMB262161 LVW262156:LVX262161 MFS262156:MFT262161 MPO262156:MPP262161 MZK262156:MZL262161 NJG262156:NJH262161 NTC262156:NTD262161 OCY262156:OCZ262161 OMU262156:OMV262161 OWQ262156:OWR262161 PGM262156:PGN262161 PQI262156:PQJ262161 QAE262156:QAF262161 QKA262156:QKB262161 QTW262156:QTX262161 RDS262156:RDT262161 RNO262156:RNP262161 RXK262156:RXL262161 SHG262156:SHH262161 SRC262156:SRD262161 TAY262156:TAZ262161 TKU262156:TKV262161 TUQ262156:TUR262161 UEM262156:UEN262161 UOI262156:UOJ262161 UYE262156:UYF262161 VIA262156:VIB262161 VRW262156:VRX262161 WBS262156:WBT262161 WLO262156:WLP262161 WVK262156:WVL262161 C327692:D327697 IY327692:IZ327697 SU327692:SV327697 ACQ327692:ACR327697 AMM327692:AMN327697 AWI327692:AWJ327697 BGE327692:BGF327697 BQA327692:BQB327697 BZW327692:BZX327697 CJS327692:CJT327697 CTO327692:CTP327697 DDK327692:DDL327697 DNG327692:DNH327697 DXC327692:DXD327697 EGY327692:EGZ327697 EQU327692:EQV327697 FAQ327692:FAR327697 FKM327692:FKN327697 FUI327692:FUJ327697 GEE327692:GEF327697 GOA327692:GOB327697 GXW327692:GXX327697 HHS327692:HHT327697 HRO327692:HRP327697 IBK327692:IBL327697 ILG327692:ILH327697 IVC327692:IVD327697 JEY327692:JEZ327697 JOU327692:JOV327697 JYQ327692:JYR327697 KIM327692:KIN327697 KSI327692:KSJ327697 LCE327692:LCF327697 LMA327692:LMB327697 LVW327692:LVX327697 MFS327692:MFT327697 MPO327692:MPP327697 MZK327692:MZL327697 NJG327692:NJH327697 NTC327692:NTD327697 OCY327692:OCZ327697 OMU327692:OMV327697 OWQ327692:OWR327697 PGM327692:PGN327697 PQI327692:PQJ327697 QAE327692:QAF327697 QKA327692:QKB327697 QTW327692:QTX327697 RDS327692:RDT327697 RNO327692:RNP327697 RXK327692:RXL327697 SHG327692:SHH327697 SRC327692:SRD327697 TAY327692:TAZ327697 TKU327692:TKV327697 TUQ327692:TUR327697 UEM327692:UEN327697 UOI327692:UOJ327697 UYE327692:UYF327697 VIA327692:VIB327697 VRW327692:VRX327697 WBS327692:WBT327697 WLO327692:WLP327697 WVK327692:WVL327697 C393228:D393233 IY393228:IZ393233 SU393228:SV393233 ACQ393228:ACR393233 AMM393228:AMN393233 AWI393228:AWJ393233 BGE393228:BGF393233 BQA393228:BQB393233 BZW393228:BZX393233 CJS393228:CJT393233 CTO393228:CTP393233 DDK393228:DDL393233 DNG393228:DNH393233 DXC393228:DXD393233 EGY393228:EGZ393233 EQU393228:EQV393233 FAQ393228:FAR393233 FKM393228:FKN393233 FUI393228:FUJ393233 GEE393228:GEF393233 GOA393228:GOB393233 GXW393228:GXX393233 HHS393228:HHT393233 HRO393228:HRP393233 IBK393228:IBL393233 ILG393228:ILH393233 IVC393228:IVD393233 JEY393228:JEZ393233 JOU393228:JOV393233 JYQ393228:JYR393233 KIM393228:KIN393233 KSI393228:KSJ393233 LCE393228:LCF393233 LMA393228:LMB393233 LVW393228:LVX393233 MFS393228:MFT393233 MPO393228:MPP393233 MZK393228:MZL393233 NJG393228:NJH393233 NTC393228:NTD393233 OCY393228:OCZ393233 OMU393228:OMV393233 OWQ393228:OWR393233 PGM393228:PGN393233 PQI393228:PQJ393233 QAE393228:QAF393233 QKA393228:QKB393233 QTW393228:QTX393233 RDS393228:RDT393233 RNO393228:RNP393233 RXK393228:RXL393233 SHG393228:SHH393233 SRC393228:SRD393233 TAY393228:TAZ393233 TKU393228:TKV393233 TUQ393228:TUR393233 UEM393228:UEN393233 UOI393228:UOJ393233 UYE393228:UYF393233 VIA393228:VIB393233 VRW393228:VRX393233 WBS393228:WBT393233 WLO393228:WLP393233 WVK393228:WVL393233 C458764:D458769 IY458764:IZ458769 SU458764:SV458769 ACQ458764:ACR458769 AMM458764:AMN458769 AWI458764:AWJ458769 BGE458764:BGF458769 BQA458764:BQB458769 BZW458764:BZX458769 CJS458764:CJT458769 CTO458764:CTP458769 DDK458764:DDL458769 DNG458764:DNH458769 DXC458764:DXD458769 EGY458764:EGZ458769 EQU458764:EQV458769 FAQ458764:FAR458769 FKM458764:FKN458769 FUI458764:FUJ458769 GEE458764:GEF458769 GOA458764:GOB458769 GXW458764:GXX458769 HHS458764:HHT458769 HRO458764:HRP458769 IBK458764:IBL458769 ILG458764:ILH458769 IVC458764:IVD458769 JEY458764:JEZ458769 JOU458764:JOV458769 JYQ458764:JYR458769 KIM458764:KIN458769 KSI458764:KSJ458769 LCE458764:LCF458769 LMA458764:LMB458769 LVW458764:LVX458769 MFS458764:MFT458769 MPO458764:MPP458769 MZK458764:MZL458769 NJG458764:NJH458769 NTC458764:NTD458769 OCY458764:OCZ458769 OMU458764:OMV458769 OWQ458764:OWR458769 PGM458764:PGN458769 PQI458764:PQJ458769 QAE458764:QAF458769 QKA458764:QKB458769 QTW458764:QTX458769 RDS458764:RDT458769 RNO458764:RNP458769 RXK458764:RXL458769 SHG458764:SHH458769 SRC458764:SRD458769 TAY458764:TAZ458769 TKU458764:TKV458769 TUQ458764:TUR458769 UEM458764:UEN458769 UOI458764:UOJ458769 UYE458764:UYF458769 VIA458764:VIB458769 VRW458764:VRX458769 WBS458764:WBT458769 WLO458764:WLP458769 WVK458764:WVL458769 C524300:D524305 IY524300:IZ524305 SU524300:SV524305 ACQ524300:ACR524305 AMM524300:AMN524305 AWI524300:AWJ524305 BGE524300:BGF524305 BQA524300:BQB524305 BZW524300:BZX524305 CJS524300:CJT524305 CTO524300:CTP524305 DDK524300:DDL524305 DNG524300:DNH524305 DXC524300:DXD524305 EGY524300:EGZ524305 EQU524300:EQV524305 FAQ524300:FAR524305 FKM524300:FKN524305 FUI524300:FUJ524305 GEE524300:GEF524305 GOA524300:GOB524305 GXW524300:GXX524305 HHS524300:HHT524305 HRO524300:HRP524305 IBK524300:IBL524305 ILG524300:ILH524305 IVC524300:IVD524305 JEY524300:JEZ524305 JOU524300:JOV524305 JYQ524300:JYR524305 KIM524300:KIN524305 KSI524300:KSJ524305 LCE524300:LCF524305 LMA524300:LMB524305 LVW524300:LVX524305 MFS524300:MFT524305 MPO524300:MPP524305 MZK524300:MZL524305 NJG524300:NJH524305 NTC524300:NTD524305 OCY524300:OCZ524305 OMU524300:OMV524305 OWQ524300:OWR524305 PGM524300:PGN524305 PQI524300:PQJ524305 QAE524300:QAF524305 QKA524300:QKB524305 QTW524300:QTX524305 RDS524300:RDT524305 RNO524300:RNP524305 RXK524300:RXL524305 SHG524300:SHH524305 SRC524300:SRD524305 TAY524300:TAZ524305 TKU524300:TKV524305 TUQ524300:TUR524305 UEM524300:UEN524305 UOI524300:UOJ524305 UYE524300:UYF524305 VIA524300:VIB524305 VRW524300:VRX524305 WBS524300:WBT524305 WLO524300:WLP524305 WVK524300:WVL524305 C589836:D589841 IY589836:IZ589841 SU589836:SV589841 ACQ589836:ACR589841 AMM589836:AMN589841 AWI589836:AWJ589841 BGE589836:BGF589841 BQA589836:BQB589841 BZW589836:BZX589841 CJS589836:CJT589841 CTO589836:CTP589841 DDK589836:DDL589841 DNG589836:DNH589841 DXC589836:DXD589841 EGY589836:EGZ589841 EQU589836:EQV589841 FAQ589836:FAR589841 FKM589836:FKN589841 FUI589836:FUJ589841 GEE589836:GEF589841 GOA589836:GOB589841 GXW589836:GXX589841 HHS589836:HHT589841 HRO589836:HRP589841 IBK589836:IBL589841 ILG589836:ILH589841 IVC589836:IVD589841 JEY589836:JEZ589841 JOU589836:JOV589841 JYQ589836:JYR589841 KIM589836:KIN589841 KSI589836:KSJ589841 LCE589836:LCF589841 LMA589836:LMB589841 LVW589836:LVX589841 MFS589836:MFT589841 MPO589836:MPP589841 MZK589836:MZL589841 NJG589836:NJH589841 NTC589836:NTD589841 OCY589836:OCZ589841 OMU589836:OMV589841 OWQ589836:OWR589841 PGM589836:PGN589841 PQI589836:PQJ589841 QAE589836:QAF589841 QKA589836:QKB589841 QTW589836:QTX589841 RDS589836:RDT589841 RNO589836:RNP589841 RXK589836:RXL589841 SHG589836:SHH589841 SRC589836:SRD589841 TAY589836:TAZ589841 TKU589836:TKV589841 TUQ589836:TUR589841 UEM589836:UEN589841 UOI589836:UOJ589841 UYE589836:UYF589841 VIA589836:VIB589841 VRW589836:VRX589841 WBS589836:WBT589841 WLO589836:WLP589841 WVK589836:WVL589841 C655372:D655377 IY655372:IZ655377 SU655372:SV655377 ACQ655372:ACR655377 AMM655372:AMN655377 AWI655372:AWJ655377 BGE655372:BGF655377 BQA655372:BQB655377 BZW655372:BZX655377 CJS655372:CJT655377 CTO655372:CTP655377 DDK655372:DDL655377 DNG655372:DNH655377 DXC655372:DXD655377 EGY655372:EGZ655377 EQU655372:EQV655377 FAQ655372:FAR655377 FKM655372:FKN655377 FUI655372:FUJ655377 GEE655372:GEF655377 GOA655372:GOB655377 GXW655372:GXX655377 HHS655372:HHT655377 HRO655372:HRP655377 IBK655372:IBL655377 ILG655372:ILH655377 IVC655372:IVD655377 JEY655372:JEZ655377 JOU655372:JOV655377 JYQ655372:JYR655377 KIM655372:KIN655377 KSI655372:KSJ655377 LCE655372:LCF655377 LMA655372:LMB655377 LVW655372:LVX655377 MFS655372:MFT655377 MPO655372:MPP655377 MZK655372:MZL655377 NJG655372:NJH655377 NTC655372:NTD655377 OCY655372:OCZ655377 OMU655372:OMV655377 OWQ655372:OWR655377 PGM655372:PGN655377 PQI655372:PQJ655377 QAE655372:QAF655377 QKA655372:QKB655377 QTW655372:QTX655377 RDS655372:RDT655377 RNO655372:RNP655377 RXK655372:RXL655377 SHG655372:SHH655377 SRC655372:SRD655377 TAY655372:TAZ655377 TKU655372:TKV655377 TUQ655372:TUR655377 UEM655372:UEN655377 UOI655372:UOJ655377 UYE655372:UYF655377 VIA655372:VIB655377 VRW655372:VRX655377 WBS655372:WBT655377 WLO655372:WLP655377 WVK655372:WVL655377 C720908:D720913 IY720908:IZ720913 SU720908:SV720913 ACQ720908:ACR720913 AMM720908:AMN720913 AWI720908:AWJ720913 BGE720908:BGF720913 BQA720908:BQB720913 BZW720908:BZX720913 CJS720908:CJT720913 CTO720908:CTP720913 DDK720908:DDL720913 DNG720908:DNH720913 DXC720908:DXD720913 EGY720908:EGZ720913 EQU720908:EQV720913 FAQ720908:FAR720913 FKM720908:FKN720913 FUI720908:FUJ720913 GEE720908:GEF720913 GOA720908:GOB720913 GXW720908:GXX720913 HHS720908:HHT720913 HRO720908:HRP720913 IBK720908:IBL720913 ILG720908:ILH720913 IVC720908:IVD720913 JEY720908:JEZ720913 JOU720908:JOV720913 JYQ720908:JYR720913 KIM720908:KIN720913 KSI720908:KSJ720913 LCE720908:LCF720913 LMA720908:LMB720913 LVW720908:LVX720913 MFS720908:MFT720913 MPO720908:MPP720913 MZK720908:MZL720913 NJG720908:NJH720913 NTC720908:NTD720913 OCY720908:OCZ720913 OMU720908:OMV720913 OWQ720908:OWR720913 PGM720908:PGN720913 PQI720908:PQJ720913 QAE720908:QAF720913 QKA720908:QKB720913 QTW720908:QTX720913 RDS720908:RDT720913 RNO720908:RNP720913 RXK720908:RXL720913 SHG720908:SHH720913 SRC720908:SRD720913 TAY720908:TAZ720913 TKU720908:TKV720913 TUQ720908:TUR720913 UEM720908:UEN720913 UOI720908:UOJ720913 UYE720908:UYF720913 VIA720908:VIB720913 VRW720908:VRX720913 WBS720908:WBT720913 WLO720908:WLP720913 WVK720908:WVL720913 C786444:D786449 IY786444:IZ786449 SU786444:SV786449 ACQ786444:ACR786449 AMM786444:AMN786449 AWI786444:AWJ786449 BGE786444:BGF786449 BQA786444:BQB786449 BZW786444:BZX786449 CJS786444:CJT786449 CTO786444:CTP786449 DDK786444:DDL786449 DNG786444:DNH786449 DXC786444:DXD786449 EGY786444:EGZ786449 EQU786444:EQV786449 FAQ786444:FAR786449 FKM786444:FKN786449 FUI786444:FUJ786449 GEE786444:GEF786449 GOA786444:GOB786449 GXW786444:GXX786449 HHS786444:HHT786449 HRO786444:HRP786449 IBK786444:IBL786449 ILG786444:ILH786449 IVC786444:IVD786449 JEY786444:JEZ786449 JOU786444:JOV786449 JYQ786444:JYR786449 KIM786444:KIN786449 KSI786444:KSJ786449 LCE786444:LCF786449 LMA786444:LMB786449 LVW786444:LVX786449 MFS786444:MFT786449 MPO786444:MPP786449 MZK786444:MZL786449 NJG786444:NJH786449 NTC786444:NTD786449 OCY786444:OCZ786449 OMU786444:OMV786449 OWQ786444:OWR786449 PGM786444:PGN786449 PQI786444:PQJ786449 QAE786444:QAF786449 QKA786444:QKB786449 QTW786444:QTX786449 RDS786444:RDT786449 RNO786444:RNP786449 RXK786444:RXL786449 SHG786444:SHH786449 SRC786444:SRD786449 TAY786444:TAZ786449 TKU786444:TKV786449 TUQ786444:TUR786449 UEM786444:UEN786449 UOI786444:UOJ786449 UYE786444:UYF786449 VIA786444:VIB786449 VRW786444:VRX786449 WBS786444:WBT786449 WLO786444:WLP786449 WVK786444:WVL786449 C851980:D851985 IY851980:IZ851985 SU851980:SV851985 ACQ851980:ACR851985 AMM851980:AMN851985 AWI851980:AWJ851985 BGE851980:BGF851985 BQA851980:BQB851985 BZW851980:BZX851985 CJS851980:CJT851985 CTO851980:CTP851985 DDK851980:DDL851985 DNG851980:DNH851985 DXC851980:DXD851985 EGY851980:EGZ851985 EQU851980:EQV851985 FAQ851980:FAR851985 FKM851980:FKN851985 FUI851980:FUJ851985 GEE851980:GEF851985 GOA851980:GOB851985 GXW851980:GXX851985 HHS851980:HHT851985 HRO851980:HRP851985 IBK851980:IBL851985 ILG851980:ILH851985 IVC851980:IVD851985 JEY851980:JEZ851985 JOU851980:JOV851985 JYQ851980:JYR851985 KIM851980:KIN851985 KSI851980:KSJ851985 LCE851980:LCF851985 LMA851980:LMB851985 LVW851980:LVX851985 MFS851980:MFT851985 MPO851980:MPP851985 MZK851980:MZL851985 NJG851980:NJH851985 NTC851980:NTD851985 OCY851980:OCZ851985 OMU851980:OMV851985 OWQ851980:OWR851985 PGM851980:PGN851985 PQI851980:PQJ851985 QAE851980:QAF851985 QKA851980:QKB851985 QTW851980:QTX851985 RDS851980:RDT851985 RNO851980:RNP851985 RXK851980:RXL851985 SHG851980:SHH851985 SRC851980:SRD851985 TAY851980:TAZ851985 TKU851980:TKV851985 TUQ851980:TUR851985 UEM851980:UEN851985 UOI851980:UOJ851985 UYE851980:UYF851985 VIA851980:VIB851985 VRW851980:VRX851985 WBS851980:WBT851985 WLO851980:WLP851985 WVK851980:WVL851985 C917516:D917521 IY917516:IZ917521 SU917516:SV917521 ACQ917516:ACR917521 AMM917516:AMN917521 AWI917516:AWJ917521 BGE917516:BGF917521 BQA917516:BQB917521 BZW917516:BZX917521 CJS917516:CJT917521 CTO917516:CTP917521 DDK917516:DDL917521 DNG917516:DNH917521 DXC917516:DXD917521 EGY917516:EGZ917521 EQU917516:EQV917521 FAQ917516:FAR917521 FKM917516:FKN917521 FUI917516:FUJ917521 GEE917516:GEF917521 GOA917516:GOB917521 GXW917516:GXX917521 HHS917516:HHT917521 HRO917516:HRP917521 IBK917516:IBL917521 ILG917516:ILH917521 IVC917516:IVD917521 JEY917516:JEZ917521 JOU917516:JOV917521 JYQ917516:JYR917521 KIM917516:KIN917521 KSI917516:KSJ917521 LCE917516:LCF917521 LMA917516:LMB917521 LVW917516:LVX917521 MFS917516:MFT917521 MPO917516:MPP917521 MZK917516:MZL917521 NJG917516:NJH917521 NTC917516:NTD917521 OCY917516:OCZ917521 OMU917516:OMV917521 OWQ917516:OWR917521 PGM917516:PGN917521 PQI917516:PQJ917521 QAE917516:QAF917521 QKA917516:QKB917521 QTW917516:QTX917521 RDS917516:RDT917521 RNO917516:RNP917521 RXK917516:RXL917521 SHG917516:SHH917521 SRC917516:SRD917521 TAY917516:TAZ917521 TKU917516:TKV917521 TUQ917516:TUR917521 UEM917516:UEN917521 UOI917516:UOJ917521 UYE917516:UYF917521 VIA917516:VIB917521 VRW917516:VRX917521 WBS917516:WBT917521 WLO917516:WLP917521 WVK917516:WVL917521 C983052:D983057 IY983052:IZ983057 SU983052:SV983057 ACQ983052:ACR983057 AMM983052:AMN983057 AWI983052:AWJ983057 BGE983052:BGF983057 BQA983052:BQB983057 BZW983052:BZX983057 CJS983052:CJT983057 CTO983052:CTP983057 DDK983052:DDL983057 DNG983052:DNH983057 DXC983052:DXD983057 EGY983052:EGZ983057 EQU983052:EQV983057 FAQ983052:FAR983057 FKM983052:FKN983057 FUI983052:FUJ983057 GEE983052:GEF983057 GOA983052:GOB983057 GXW983052:GXX983057 HHS983052:HHT983057 HRO983052:HRP983057 IBK983052:IBL983057 ILG983052:ILH983057 IVC983052:IVD983057 JEY983052:JEZ983057 JOU983052:JOV983057 JYQ983052:JYR983057 KIM983052:KIN983057 KSI983052:KSJ983057 LCE983052:LCF983057 LMA983052:LMB983057 LVW983052:LVX983057 MFS983052:MFT983057 MPO983052:MPP983057 MZK983052:MZL983057 NJG983052:NJH983057 NTC983052:NTD983057 OCY983052:OCZ983057 OMU983052:OMV983057 OWQ983052:OWR983057 PGM983052:PGN983057 PQI983052:PQJ983057 QAE983052:QAF983057 QKA983052:QKB983057 QTW983052:QTX983057 RDS983052:RDT983057 RNO983052:RNP983057 RXK983052:RXL983057 SHG983052:SHH983057 SRC983052:SRD983057 TAY983052:TAZ983057 TKU983052:TKV983057 TUQ983052:TUR983057 UEM983052:UEN983057 UOI983052:UOJ983057 UYE983052:UYF983057 VIA983052:VIB983057 VRW983052:VRX983057 WBS983052:WBT983057 WLO983052:WLP983057 WVK983052:WVL983057 VIE983083:VIF983083 JC12:JD15 SY12:SZ15 ACU12:ACV15 AMQ12:AMR15 AWM12:AWN15 BGI12:BGJ15 BQE12:BQF15 CAA12:CAB15 CJW12:CJX15 CTS12:CTT15 DDO12:DDP15 DNK12:DNL15 DXG12:DXH15 EHC12:EHD15 EQY12:EQZ15 FAU12:FAV15 FKQ12:FKR15 FUM12:FUN15 GEI12:GEJ15 GOE12:GOF15 GYA12:GYB15 HHW12:HHX15 HRS12:HRT15 IBO12:IBP15 ILK12:ILL15 IVG12:IVH15 JFC12:JFD15 JOY12:JOZ15 JYU12:JYV15 KIQ12:KIR15 KSM12:KSN15 LCI12:LCJ15 LME12:LMF15 LWA12:LWB15 MFW12:MFX15 MPS12:MPT15 MZO12:MZP15 NJK12:NJL15 NTG12:NTH15 ODC12:ODD15 OMY12:OMZ15 OWU12:OWV15 PGQ12:PGR15 PQM12:PQN15 QAI12:QAJ15 QKE12:QKF15 QUA12:QUB15 RDW12:RDX15 RNS12:RNT15 RXO12:RXP15 SHK12:SHL15 SRG12:SRH15 TBC12:TBD15 TKY12:TKZ15 TUU12:TUV15 UEQ12:UER15 UOM12:UON15 UYI12:UYJ15 VIE12:VIF15 VSA12:VSB15 WBW12:WBX15 WLS12:WLT15 WVO12:WVP15 G65548:H65551 JC65548:JD65551 SY65548:SZ65551 ACU65548:ACV65551 AMQ65548:AMR65551 AWM65548:AWN65551 BGI65548:BGJ65551 BQE65548:BQF65551 CAA65548:CAB65551 CJW65548:CJX65551 CTS65548:CTT65551 DDO65548:DDP65551 DNK65548:DNL65551 DXG65548:DXH65551 EHC65548:EHD65551 EQY65548:EQZ65551 FAU65548:FAV65551 FKQ65548:FKR65551 FUM65548:FUN65551 GEI65548:GEJ65551 GOE65548:GOF65551 GYA65548:GYB65551 HHW65548:HHX65551 HRS65548:HRT65551 IBO65548:IBP65551 ILK65548:ILL65551 IVG65548:IVH65551 JFC65548:JFD65551 JOY65548:JOZ65551 JYU65548:JYV65551 KIQ65548:KIR65551 KSM65548:KSN65551 LCI65548:LCJ65551 LME65548:LMF65551 LWA65548:LWB65551 MFW65548:MFX65551 MPS65548:MPT65551 MZO65548:MZP65551 NJK65548:NJL65551 NTG65548:NTH65551 ODC65548:ODD65551 OMY65548:OMZ65551 OWU65548:OWV65551 PGQ65548:PGR65551 PQM65548:PQN65551 QAI65548:QAJ65551 QKE65548:QKF65551 QUA65548:QUB65551 RDW65548:RDX65551 RNS65548:RNT65551 RXO65548:RXP65551 SHK65548:SHL65551 SRG65548:SRH65551 TBC65548:TBD65551 TKY65548:TKZ65551 TUU65548:TUV65551 UEQ65548:UER65551 UOM65548:UON65551 UYI65548:UYJ65551 VIE65548:VIF65551 VSA65548:VSB65551 WBW65548:WBX65551 WLS65548:WLT65551 WVO65548:WVP65551 G131084:H131087 JC131084:JD131087 SY131084:SZ131087 ACU131084:ACV131087 AMQ131084:AMR131087 AWM131084:AWN131087 BGI131084:BGJ131087 BQE131084:BQF131087 CAA131084:CAB131087 CJW131084:CJX131087 CTS131084:CTT131087 DDO131084:DDP131087 DNK131084:DNL131087 DXG131084:DXH131087 EHC131084:EHD131087 EQY131084:EQZ131087 FAU131084:FAV131087 FKQ131084:FKR131087 FUM131084:FUN131087 GEI131084:GEJ131087 GOE131084:GOF131087 GYA131084:GYB131087 HHW131084:HHX131087 HRS131084:HRT131087 IBO131084:IBP131087 ILK131084:ILL131087 IVG131084:IVH131087 JFC131084:JFD131087 JOY131084:JOZ131087 JYU131084:JYV131087 KIQ131084:KIR131087 KSM131084:KSN131087 LCI131084:LCJ131087 LME131084:LMF131087 LWA131084:LWB131087 MFW131084:MFX131087 MPS131084:MPT131087 MZO131084:MZP131087 NJK131084:NJL131087 NTG131084:NTH131087 ODC131084:ODD131087 OMY131084:OMZ131087 OWU131084:OWV131087 PGQ131084:PGR131087 PQM131084:PQN131087 QAI131084:QAJ131087 QKE131084:QKF131087 QUA131084:QUB131087 RDW131084:RDX131087 RNS131084:RNT131087 RXO131084:RXP131087 SHK131084:SHL131087 SRG131084:SRH131087 TBC131084:TBD131087 TKY131084:TKZ131087 TUU131084:TUV131087 UEQ131084:UER131087 UOM131084:UON131087 UYI131084:UYJ131087 VIE131084:VIF131087 VSA131084:VSB131087 WBW131084:WBX131087 WLS131084:WLT131087 WVO131084:WVP131087 G196620:H196623 JC196620:JD196623 SY196620:SZ196623 ACU196620:ACV196623 AMQ196620:AMR196623 AWM196620:AWN196623 BGI196620:BGJ196623 BQE196620:BQF196623 CAA196620:CAB196623 CJW196620:CJX196623 CTS196620:CTT196623 DDO196620:DDP196623 DNK196620:DNL196623 DXG196620:DXH196623 EHC196620:EHD196623 EQY196620:EQZ196623 FAU196620:FAV196623 FKQ196620:FKR196623 FUM196620:FUN196623 GEI196620:GEJ196623 GOE196620:GOF196623 GYA196620:GYB196623 HHW196620:HHX196623 HRS196620:HRT196623 IBO196620:IBP196623 ILK196620:ILL196623 IVG196620:IVH196623 JFC196620:JFD196623 JOY196620:JOZ196623 JYU196620:JYV196623 KIQ196620:KIR196623 KSM196620:KSN196623 LCI196620:LCJ196623 LME196620:LMF196623 LWA196620:LWB196623 MFW196620:MFX196623 MPS196620:MPT196623 MZO196620:MZP196623 NJK196620:NJL196623 NTG196620:NTH196623 ODC196620:ODD196623 OMY196620:OMZ196623 OWU196620:OWV196623 PGQ196620:PGR196623 PQM196620:PQN196623 QAI196620:QAJ196623 QKE196620:QKF196623 QUA196620:QUB196623 RDW196620:RDX196623 RNS196620:RNT196623 RXO196620:RXP196623 SHK196620:SHL196623 SRG196620:SRH196623 TBC196620:TBD196623 TKY196620:TKZ196623 TUU196620:TUV196623 UEQ196620:UER196623 UOM196620:UON196623 UYI196620:UYJ196623 VIE196620:VIF196623 VSA196620:VSB196623 WBW196620:WBX196623 WLS196620:WLT196623 WVO196620:WVP196623 G262156:H262159 JC262156:JD262159 SY262156:SZ262159 ACU262156:ACV262159 AMQ262156:AMR262159 AWM262156:AWN262159 BGI262156:BGJ262159 BQE262156:BQF262159 CAA262156:CAB262159 CJW262156:CJX262159 CTS262156:CTT262159 DDO262156:DDP262159 DNK262156:DNL262159 DXG262156:DXH262159 EHC262156:EHD262159 EQY262156:EQZ262159 FAU262156:FAV262159 FKQ262156:FKR262159 FUM262156:FUN262159 GEI262156:GEJ262159 GOE262156:GOF262159 GYA262156:GYB262159 HHW262156:HHX262159 HRS262156:HRT262159 IBO262156:IBP262159 ILK262156:ILL262159 IVG262156:IVH262159 JFC262156:JFD262159 JOY262156:JOZ262159 JYU262156:JYV262159 KIQ262156:KIR262159 KSM262156:KSN262159 LCI262156:LCJ262159 LME262156:LMF262159 LWA262156:LWB262159 MFW262156:MFX262159 MPS262156:MPT262159 MZO262156:MZP262159 NJK262156:NJL262159 NTG262156:NTH262159 ODC262156:ODD262159 OMY262156:OMZ262159 OWU262156:OWV262159 PGQ262156:PGR262159 PQM262156:PQN262159 QAI262156:QAJ262159 QKE262156:QKF262159 QUA262156:QUB262159 RDW262156:RDX262159 RNS262156:RNT262159 RXO262156:RXP262159 SHK262156:SHL262159 SRG262156:SRH262159 TBC262156:TBD262159 TKY262156:TKZ262159 TUU262156:TUV262159 UEQ262156:UER262159 UOM262156:UON262159 UYI262156:UYJ262159 VIE262156:VIF262159 VSA262156:VSB262159 WBW262156:WBX262159 WLS262156:WLT262159 WVO262156:WVP262159 G327692:H327695 JC327692:JD327695 SY327692:SZ327695 ACU327692:ACV327695 AMQ327692:AMR327695 AWM327692:AWN327695 BGI327692:BGJ327695 BQE327692:BQF327695 CAA327692:CAB327695 CJW327692:CJX327695 CTS327692:CTT327695 DDO327692:DDP327695 DNK327692:DNL327695 DXG327692:DXH327695 EHC327692:EHD327695 EQY327692:EQZ327695 FAU327692:FAV327695 FKQ327692:FKR327695 FUM327692:FUN327695 GEI327692:GEJ327695 GOE327692:GOF327695 GYA327692:GYB327695 HHW327692:HHX327695 HRS327692:HRT327695 IBO327692:IBP327695 ILK327692:ILL327695 IVG327692:IVH327695 JFC327692:JFD327695 JOY327692:JOZ327695 JYU327692:JYV327695 KIQ327692:KIR327695 KSM327692:KSN327695 LCI327692:LCJ327695 LME327692:LMF327695 LWA327692:LWB327695 MFW327692:MFX327695 MPS327692:MPT327695 MZO327692:MZP327695 NJK327692:NJL327695 NTG327692:NTH327695 ODC327692:ODD327695 OMY327692:OMZ327695 OWU327692:OWV327695 PGQ327692:PGR327695 PQM327692:PQN327695 QAI327692:QAJ327695 QKE327692:QKF327695 QUA327692:QUB327695 RDW327692:RDX327695 RNS327692:RNT327695 RXO327692:RXP327695 SHK327692:SHL327695 SRG327692:SRH327695 TBC327692:TBD327695 TKY327692:TKZ327695 TUU327692:TUV327695 UEQ327692:UER327695 UOM327692:UON327695 UYI327692:UYJ327695 VIE327692:VIF327695 VSA327692:VSB327695 WBW327692:WBX327695 WLS327692:WLT327695 WVO327692:WVP327695 G393228:H393231 JC393228:JD393231 SY393228:SZ393231 ACU393228:ACV393231 AMQ393228:AMR393231 AWM393228:AWN393231 BGI393228:BGJ393231 BQE393228:BQF393231 CAA393228:CAB393231 CJW393228:CJX393231 CTS393228:CTT393231 DDO393228:DDP393231 DNK393228:DNL393231 DXG393228:DXH393231 EHC393228:EHD393231 EQY393228:EQZ393231 FAU393228:FAV393231 FKQ393228:FKR393231 FUM393228:FUN393231 GEI393228:GEJ393231 GOE393228:GOF393231 GYA393228:GYB393231 HHW393228:HHX393231 HRS393228:HRT393231 IBO393228:IBP393231 ILK393228:ILL393231 IVG393228:IVH393231 JFC393228:JFD393231 JOY393228:JOZ393231 JYU393228:JYV393231 KIQ393228:KIR393231 KSM393228:KSN393231 LCI393228:LCJ393231 LME393228:LMF393231 LWA393228:LWB393231 MFW393228:MFX393231 MPS393228:MPT393231 MZO393228:MZP393231 NJK393228:NJL393231 NTG393228:NTH393231 ODC393228:ODD393231 OMY393228:OMZ393231 OWU393228:OWV393231 PGQ393228:PGR393231 PQM393228:PQN393231 QAI393228:QAJ393231 QKE393228:QKF393231 QUA393228:QUB393231 RDW393228:RDX393231 RNS393228:RNT393231 RXO393228:RXP393231 SHK393228:SHL393231 SRG393228:SRH393231 TBC393228:TBD393231 TKY393228:TKZ393231 TUU393228:TUV393231 UEQ393228:UER393231 UOM393228:UON393231 UYI393228:UYJ393231 VIE393228:VIF393231 VSA393228:VSB393231 WBW393228:WBX393231 WLS393228:WLT393231 WVO393228:WVP393231 G458764:H458767 JC458764:JD458767 SY458764:SZ458767 ACU458764:ACV458767 AMQ458764:AMR458767 AWM458764:AWN458767 BGI458764:BGJ458767 BQE458764:BQF458767 CAA458764:CAB458767 CJW458764:CJX458767 CTS458764:CTT458767 DDO458764:DDP458767 DNK458764:DNL458767 DXG458764:DXH458767 EHC458764:EHD458767 EQY458764:EQZ458767 FAU458764:FAV458767 FKQ458764:FKR458767 FUM458764:FUN458767 GEI458764:GEJ458767 GOE458764:GOF458767 GYA458764:GYB458767 HHW458764:HHX458767 HRS458764:HRT458767 IBO458764:IBP458767 ILK458764:ILL458767 IVG458764:IVH458767 JFC458764:JFD458767 JOY458764:JOZ458767 JYU458764:JYV458767 KIQ458764:KIR458767 KSM458764:KSN458767 LCI458764:LCJ458767 LME458764:LMF458767 LWA458764:LWB458767 MFW458764:MFX458767 MPS458764:MPT458767 MZO458764:MZP458767 NJK458764:NJL458767 NTG458764:NTH458767 ODC458764:ODD458767 OMY458764:OMZ458767 OWU458764:OWV458767 PGQ458764:PGR458767 PQM458764:PQN458767 QAI458764:QAJ458767 QKE458764:QKF458767 QUA458764:QUB458767 RDW458764:RDX458767 RNS458764:RNT458767 RXO458764:RXP458767 SHK458764:SHL458767 SRG458764:SRH458767 TBC458764:TBD458767 TKY458764:TKZ458767 TUU458764:TUV458767 UEQ458764:UER458767 UOM458764:UON458767 UYI458764:UYJ458767 VIE458764:VIF458767 VSA458764:VSB458767 WBW458764:WBX458767 WLS458764:WLT458767 WVO458764:WVP458767 G524300:H524303 JC524300:JD524303 SY524300:SZ524303 ACU524300:ACV524303 AMQ524300:AMR524303 AWM524300:AWN524303 BGI524300:BGJ524303 BQE524300:BQF524303 CAA524300:CAB524303 CJW524300:CJX524303 CTS524300:CTT524303 DDO524300:DDP524303 DNK524300:DNL524303 DXG524300:DXH524303 EHC524300:EHD524303 EQY524300:EQZ524303 FAU524300:FAV524303 FKQ524300:FKR524303 FUM524300:FUN524303 GEI524300:GEJ524303 GOE524300:GOF524303 GYA524300:GYB524303 HHW524300:HHX524303 HRS524300:HRT524303 IBO524300:IBP524303 ILK524300:ILL524303 IVG524300:IVH524303 JFC524300:JFD524303 JOY524300:JOZ524303 JYU524300:JYV524303 KIQ524300:KIR524303 KSM524300:KSN524303 LCI524300:LCJ524303 LME524300:LMF524303 LWA524300:LWB524303 MFW524300:MFX524303 MPS524300:MPT524303 MZO524300:MZP524303 NJK524300:NJL524303 NTG524300:NTH524303 ODC524300:ODD524303 OMY524300:OMZ524303 OWU524300:OWV524303 PGQ524300:PGR524303 PQM524300:PQN524303 QAI524300:QAJ524303 QKE524300:QKF524303 QUA524300:QUB524303 RDW524300:RDX524303 RNS524300:RNT524303 RXO524300:RXP524303 SHK524300:SHL524303 SRG524300:SRH524303 TBC524300:TBD524303 TKY524300:TKZ524303 TUU524300:TUV524303 UEQ524300:UER524303 UOM524300:UON524303 UYI524300:UYJ524303 VIE524300:VIF524303 VSA524300:VSB524303 WBW524300:WBX524303 WLS524300:WLT524303 WVO524300:WVP524303 G589836:H589839 JC589836:JD589839 SY589836:SZ589839 ACU589836:ACV589839 AMQ589836:AMR589839 AWM589836:AWN589839 BGI589836:BGJ589839 BQE589836:BQF589839 CAA589836:CAB589839 CJW589836:CJX589839 CTS589836:CTT589839 DDO589836:DDP589839 DNK589836:DNL589839 DXG589836:DXH589839 EHC589836:EHD589839 EQY589836:EQZ589839 FAU589836:FAV589839 FKQ589836:FKR589839 FUM589836:FUN589839 GEI589836:GEJ589839 GOE589836:GOF589839 GYA589836:GYB589839 HHW589836:HHX589839 HRS589836:HRT589839 IBO589836:IBP589839 ILK589836:ILL589839 IVG589836:IVH589839 JFC589836:JFD589839 JOY589836:JOZ589839 JYU589836:JYV589839 KIQ589836:KIR589839 KSM589836:KSN589839 LCI589836:LCJ589839 LME589836:LMF589839 LWA589836:LWB589839 MFW589836:MFX589839 MPS589836:MPT589839 MZO589836:MZP589839 NJK589836:NJL589839 NTG589836:NTH589839 ODC589836:ODD589839 OMY589836:OMZ589839 OWU589836:OWV589839 PGQ589836:PGR589839 PQM589836:PQN589839 QAI589836:QAJ589839 QKE589836:QKF589839 QUA589836:QUB589839 RDW589836:RDX589839 RNS589836:RNT589839 RXO589836:RXP589839 SHK589836:SHL589839 SRG589836:SRH589839 TBC589836:TBD589839 TKY589836:TKZ589839 TUU589836:TUV589839 UEQ589836:UER589839 UOM589836:UON589839 UYI589836:UYJ589839 VIE589836:VIF589839 VSA589836:VSB589839 WBW589836:WBX589839 WLS589836:WLT589839 WVO589836:WVP589839 G655372:H655375 JC655372:JD655375 SY655372:SZ655375 ACU655372:ACV655375 AMQ655372:AMR655375 AWM655372:AWN655375 BGI655372:BGJ655375 BQE655372:BQF655375 CAA655372:CAB655375 CJW655372:CJX655375 CTS655372:CTT655375 DDO655372:DDP655375 DNK655372:DNL655375 DXG655372:DXH655375 EHC655372:EHD655375 EQY655372:EQZ655375 FAU655372:FAV655375 FKQ655372:FKR655375 FUM655372:FUN655375 GEI655372:GEJ655375 GOE655372:GOF655375 GYA655372:GYB655375 HHW655372:HHX655375 HRS655372:HRT655375 IBO655372:IBP655375 ILK655372:ILL655375 IVG655372:IVH655375 JFC655372:JFD655375 JOY655372:JOZ655375 JYU655372:JYV655375 KIQ655372:KIR655375 KSM655372:KSN655375 LCI655372:LCJ655375 LME655372:LMF655375 LWA655372:LWB655375 MFW655372:MFX655375 MPS655372:MPT655375 MZO655372:MZP655375 NJK655372:NJL655375 NTG655372:NTH655375 ODC655372:ODD655375 OMY655372:OMZ655375 OWU655372:OWV655375 PGQ655372:PGR655375 PQM655372:PQN655375 QAI655372:QAJ655375 QKE655372:QKF655375 QUA655372:QUB655375 RDW655372:RDX655375 RNS655372:RNT655375 RXO655372:RXP655375 SHK655372:SHL655375 SRG655372:SRH655375 TBC655372:TBD655375 TKY655372:TKZ655375 TUU655372:TUV655375 UEQ655372:UER655375 UOM655372:UON655375 UYI655372:UYJ655375 VIE655372:VIF655375 VSA655372:VSB655375 WBW655372:WBX655375 WLS655372:WLT655375 WVO655372:WVP655375 G720908:H720911 JC720908:JD720911 SY720908:SZ720911 ACU720908:ACV720911 AMQ720908:AMR720911 AWM720908:AWN720911 BGI720908:BGJ720911 BQE720908:BQF720911 CAA720908:CAB720911 CJW720908:CJX720911 CTS720908:CTT720911 DDO720908:DDP720911 DNK720908:DNL720911 DXG720908:DXH720911 EHC720908:EHD720911 EQY720908:EQZ720911 FAU720908:FAV720911 FKQ720908:FKR720911 FUM720908:FUN720911 GEI720908:GEJ720911 GOE720908:GOF720911 GYA720908:GYB720911 HHW720908:HHX720911 HRS720908:HRT720911 IBO720908:IBP720911 ILK720908:ILL720911 IVG720908:IVH720911 JFC720908:JFD720911 JOY720908:JOZ720911 JYU720908:JYV720911 KIQ720908:KIR720911 KSM720908:KSN720911 LCI720908:LCJ720911 LME720908:LMF720911 LWA720908:LWB720911 MFW720908:MFX720911 MPS720908:MPT720911 MZO720908:MZP720911 NJK720908:NJL720911 NTG720908:NTH720911 ODC720908:ODD720911 OMY720908:OMZ720911 OWU720908:OWV720911 PGQ720908:PGR720911 PQM720908:PQN720911 QAI720908:QAJ720911 QKE720908:QKF720911 QUA720908:QUB720911 RDW720908:RDX720911 RNS720908:RNT720911 RXO720908:RXP720911 SHK720908:SHL720911 SRG720908:SRH720911 TBC720908:TBD720911 TKY720908:TKZ720911 TUU720908:TUV720911 UEQ720908:UER720911 UOM720908:UON720911 UYI720908:UYJ720911 VIE720908:VIF720911 VSA720908:VSB720911 WBW720908:WBX720911 WLS720908:WLT720911 WVO720908:WVP720911 G786444:H786447 JC786444:JD786447 SY786444:SZ786447 ACU786444:ACV786447 AMQ786444:AMR786447 AWM786444:AWN786447 BGI786444:BGJ786447 BQE786444:BQF786447 CAA786444:CAB786447 CJW786444:CJX786447 CTS786444:CTT786447 DDO786444:DDP786447 DNK786444:DNL786447 DXG786444:DXH786447 EHC786444:EHD786447 EQY786444:EQZ786447 FAU786444:FAV786447 FKQ786444:FKR786447 FUM786444:FUN786447 GEI786444:GEJ786447 GOE786444:GOF786447 GYA786444:GYB786447 HHW786444:HHX786447 HRS786444:HRT786447 IBO786444:IBP786447 ILK786444:ILL786447 IVG786444:IVH786447 JFC786444:JFD786447 JOY786444:JOZ786447 JYU786444:JYV786447 KIQ786444:KIR786447 KSM786444:KSN786447 LCI786444:LCJ786447 LME786444:LMF786447 LWA786444:LWB786447 MFW786444:MFX786447 MPS786444:MPT786447 MZO786444:MZP786447 NJK786444:NJL786447 NTG786444:NTH786447 ODC786444:ODD786447 OMY786444:OMZ786447 OWU786444:OWV786447 PGQ786444:PGR786447 PQM786444:PQN786447 QAI786444:QAJ786447 QKE786444:QKF786447 QUA786444:QUB786447 RDW786444:RDX786447 RNS786444:RNT786447 RXO786444:RXP786447 SHK786444:SHL786447 SRG786444:SRH786447 TBC786444:TBD786447 TKY786444:TKZ786447 TUU786444:TUV786447 UEQ786444:UER786447 UOM786444:UON786447 UYI786444:UYJ786447 VIE786444:VIF786447 VSA786444:VSB786447 WBW786444:WBX786447 WLS786444:WLT786447 WVO786444:WVP786447 G851980:H851983 JC851980:JD851983 SY851980:SZ851983 ACU851980:ACV851983 AMQ851980:AMR851983 AWM851980:AWN851983 BGI851980:BGJ851983 BQE851980:BQF851983 CAA851980:CAB851983 CJW851980:CJX851983 CTS851980:CTT851983 DDO851980:DDP851983 DNK851980:DNL851983 DXG851980:DXH851983 EHC851980:EHD851983 EQY851980:EQZ851983 FAU851980:FAV851983 FKQ851980:FKR851983 FUM851980:FUN851983 GEI851980:GEJ851983 GOE851980:GOF851983 GYA851980:GYB851983 HHW851980:HHX851983 HRS851980:HRT851983 IBO851980:IBP851983 ILK851980:ILL851983 IVG851980:IVH851983 JFC851980:JFD851983 JOY851980:JOZ851983 JYU851980:JYV851983 KIQ851980:KIR851983 KSM851980:KSN851983 LCI851980:LCJ851983 LME851980:LMF851983 LWA851980:LWB851983 MFW851980:MFX851983 MPS851980:MPT851983 MZO851980:MZP851983 NJK851980:NJL851983 NTG851980:NTH851983 ODC851980:ODD851983 OMY851980:OMZ851983 OWU851980:OWV851983 PGQ851980:PGR851983 PQM851980:PQN851983 QAI851980:QAJ851983 QKE851980:QKF851983 QUA851980:QUB851983 RDW851980:RDX851983 RNS851980:RNT851983 RXO851980:RXP851983 SHK851980:SHL851983 SRG851980:SRH851983 TBC851980:TBD851983 TKY851980:TKZ851983 TUU851980:TUV851983 UEQ851980:UER851983 UOM851980:UON851983 UYI851980:UYJ851983 VIE851980:VIF851983 VSA851980:VSB851983 WBW851980:WBX851983 WLS851980:WLT851983 WVO851980:WVP851983 G917516:H917519 JC917516:JD917519 SY917516:SZ917519 ACU917516:ACV917519 AMQ917516:AMR917519 AWM917516:AWN917519 BGI917516:BGJ917519 BQE917516:BQF917519 CAA917516:CAB917519 CJW917516:CJX917519 CTS917516:CTT917519 DDO917516:DDP917519 DNK917516:DNL917519 DXG917516:DXH917519 EHC917516:EHD917519 EQY917516:EQZ917519 FAU917516:FAV917519 FKQ917516:FKR917519 FUM917516:FUN917519 GEI917516:GEJ917519 GOE917516:GOF917519 GYA917516:GYB917519 HHW917516:HHX917519 HRS917516:HRT917519 IBO917516:IBP917519 ILK917516:ILL917519 IVG917516:IVH917519 JFC917516:JFD917519 JOY917516:JOZ917519 JYU917516:JYV917519 KIQ917516:KIR917519 KSM917516:KSN917519 LCI917516:LCJ917519 LME917516:LMF917519 LWA917516:LWB917519 MFW917516:MFX917519 MPS917516:MPT917519 MZO917516:MZP917519 NJK917516:NJL917519 NTG917516:NTH917519 ODC917516:ODD917519 OMY917516:OMZ917519 OWU917516:OWV917519 PGQ917516:PGR917519 PQM917516:PQN917519 QAI917516:QAJ917519 QKE917516:QKF917519 QUA917516:QUB917519 RDW917516:RDX917519 RNS917516:RNT917519 RXO917516:RXP917519 SHK917516:SHL917519 SRG917516:SRH917519 TBC917516:TBD917519 TKY917516:TKZ917519 TUU917516:TUV917519 UEQ917516:UER917519 UOM917516:UON917519 UYI917516:UYJ917519 VIE917516:VIF917519 VSA917516:VSB917519 WBW917516:WBX917519 WLS917516:WLT917519 WVO917516:WVP917519 G983052:H983055 JC983052:JD983055 SY983052:SZ983055 ACU983052:ACV983055 AMQ983052:AMR983055 AWM983052:AWN983055 BGI983052:BGJ983055 BQE983052:BQF983055 CAA983052:CAB983055 CJW983052:CJX983055 CTS983052:CTT983055 DDO983052:DDP983055 DNK983052:DNL983055 DXG983052:DXH983055 EHC983052:EHD983055 EQY983052:EQZ983055 FAU983052:FAV983055 FKQ983052:FKR983055 FUM983052:FUN983055 GEI983052:GEJ983055 GOE983052:GOF983055 GYA983052:GYB983055 HHW983052:HHX983055 HRS983052:HRT983055 IBO983052:IBP983055 ILK983052:ILL983055 IVG983052:IVH983055 JFC983052:JFD983055 JOY983052:JOZ983055 JYU983052:JYV983055 KIQ983052:KIR983055 KSM983052:KSN983055 LCI983052:LCJ983055 LME983052:LMF983055 LWA983052:LWB983055 MFW983052:MFX983055 MPS983052:MPT983055 MZO983052:MZP983055 NJK983052:NJL983055 NTG983052:NTH983055 ODC983052:ODD983055 OMY983052:OMZ983055 OWU983052:OWV983055 PGQ983052:PGR983055 PQM983052:PQN983055 QAI983052:QAJ983055 QKE983052:QKF983055 QUA983052:QUB983055 RDW983052:RDX983055 RNS983052:RNT983055 RXO983052:RXP983055 SHK983052:SHL983055 SRG983052:SRH983055 TBC983052:TBD983055 TKY983052:TKZ983055 TUU983052:TUV983055 UEQ983052:UER983055 UOM983052:UON983055 UYI983052:UYJ983055 VIE983052:VIF983055 VSA983052:VSB983055 WBW983052:WBX983055 WLS983052:WLT983055 WVO983052:WVP983055 VSA983083:VSB983083 JC18:JD19 SY18:SZ19 ACU18:ACV19 AMQ18:AMR19 AWM18:AWN19 BGI18:BGJ19 BQE18:BQF19 CAA18:CAB19 CJW18:CJX19 CTS18:CTT19 DDO18:DDP19 DNK18:DNL19 DXG18:DXH19 EHC18:EHD19 EQY18:EQZ19 FAU18:FAV19 FKQ18:FKR19 FUM18:FUN19 GEI18:GEJ19 GOE18:GOF19 GYA18:GYB19 HHW18:HHX19 HRS18:HRT19 IBO18:IBP19 ILK18:ILL19 IVG18:IVH19 JFC18:JFD19 JOY18:JOZ19 JYU18:JYV19 KIQ18:KIR19 KSM18:KSN19 LCI18:LCJ19 LME18:LMF19 LWA18:LWB19 MFW18:MFX19 MPS18:MPT19 MZO18:MZP19 NJK18:NJL19 NTG18:NTH19 ODC18:ODD19 OMY18:OMZ19 OWU18:OWV19 PGQ18:PGR19 PQM18:PQN19 QAI18:QAJ19 QKE18:QKF19 QUA18:QUB19 RDW18:RDX19 RNS18:RNT19 RXO18:RXP19 SHK18:SHL19 SRG18:SRH19 TBC18:TBD19 TKY18:TKZ19 TUU18:TUV19 UEQ18:UER19 UOM18:UON19 UYI18:UYJ19 VIE18:VIF19 VSA18:VSB19 WBW18:WBX19 WLS18:WLT19 WVO18:WVP19 G65554:H65555 JC65554:JD65555 SY65554:SZ65555 ACU65554:ACV65555 AMQ65554:AMR65555 AWM65554:AWN65555 BGI65554:BGJ65555 BQE65554:BQF65555 CAA65554:CAB65555 CJW65554:CJX65555 CTS65554:CTT65555 DDO65554:DDP65555 DNK65554:DNL65555 DXG65554:DXH65555 EHC65554:EHD65555 EQY65554:EQZ65555 FAU65554:FAV65555 FKQ65554:FKR65555 FUM65554:FUN65555 GEI65554:GEJ65555 GOE65554:GOF65555 GYA65554:GYB65555 HHW65554:HHX65555 HRS65554:HRT65555 IBO65554:IBP65555 ILK65554:ILL65555 IVG65554:IVH65555 JFC65554:JFD65555 JOY65554:JOZ65555 JYU65554:JYV65555 KIQ65554:KIR65555 KSM65554:KSN65555 LCI65554:LCJ65555 LME65554:LMF65555 LWA65554:LWB65555 MFW65554:MFX65555 MPS65554:MPT65555 MZO65554:MZP65555 NJK65554:NJL65555 NTG65554:NTH65555 ODC65554:ODD65555 OMY65554:OMZ65555 OWU65554:OWV65555 PGQ65554:PGR65555 PQM65554:PQN65555 QAI65554:QAJ65555 QKE65554:QKF65555 QUA65554:QUB65555 RDW65554:RDX65555 RNS65554:RNT65555 RXO65554:RXP65555 SHK65554:SHL65555 SRG65554:SRH65555 TBC65554:TBD65555 TKY65554:TKZ65555 TUU65554:TUV65555 UEQ65554:UER65555 UOM65554:UON65555 UYI65554:UYJ65555 VIE65554:VIF65555 VSA65554:VSB65555 WBW65554:WBX65555 WLS65554:WLT65555 WVO65554:WVP65555 G131090:H131091 JC131090:JD131091 SY131090:SZ131091 ACU131090:ACV131091 AMQ131090:AMR131091 AWM131090:AWN131091 BGI131090:BGJ131091 BQE131090:BQF131091 CAA131090:CAB131091 CJW131090:CJX131091 CTS131090:CTT131091 DDO131090:DDP131091 DNK131090:DNL131091 DXG131090:DXH131091 EHC131090:EHD131091 EQY131090:EQZ131091 FAU131090:FAV131091 FKQ131090:FKR131091 FUM131090:FUN131091 GEI131090:GEJ131091 GOE131090:GOF131091 GYA131090:GYB131091 HHW131090:HHX131091 HRS131090:HRT131091 IBO131090:IBP131091 ILK131090:ILL131091 IVG131090:IVH131091 JFC131090:JFD131091 JOY131090:JOZ131091 JYU131090:JYV131091 KIQ131090:KIR131091 KSM131090:KSN131091 LCI131090:LCJ131091 LME131090:LMF131091 LWA131090:LWB131091 MFW131090:MFX131091 MPS131090:MPT131091 MZO131090:MZP131091 NJK131090:NJL131091 NTG131090:NTH131091 ODC131090:ODD131091 OMY131090:OMZ131091 OWU131090:OWV131091 PGQ131090:PGR131091 PQM131090:PQN131091 QAI131090:QAJ131091 QKE131090:QKF131091 QUA131090:QUB131091 RDW131090:RDX131091 RNS131090:RNT131091 RXO131090:RXP131091 SHK131090:SHL131091 SRG131090:SRH131091 TBC131090:TBD131091 TKY131090:TKZ131091 TUU131090:TUV131091 UEQ131090:UER131091 UOM131090:UON131091 UYI131090:UYJ131091 VIE131090:VIF131091 VSA131090:VSB131091 WBW131090:WBX131091 WLS131090:WLT131091 WVO131090:WVP131091 G196626:H196627 JC196626:JD196627 SY196626:SZ196627 ACU196626:ACV196627 AMQ196626:AMR196627 AWM196626:AWN196627 BGI196626:BGJ196627 BQE196626:BQF196627 CAA196626:CAB196627 CJW196626:CJX196627 CTS196626:CTT196627 DDO196626:DDP196627 DNK196626:DNL196627 DXG196626:DXH196627 EHC196626:EHD196627 EQY196626:EQZ196627 FAU196626:FAV196627 FKQ196626:FKR196627 FUM196626:FUN196627 GEI196626:GEJ196627 GOE196626:GOF196627 GYA196626:GYB196627 HHW196626:HHX196627 HRS196626:HRT196627 IBO196626:IBP196627 ILK196626:ILL196627 IVG196626:IVH196627 JFC196626:JFD196627 JOY196626:JOZ196627 JYU196626:JYV196627 KIQ196626:KIR196627 KSM196626:KSN196627 LCI196626:LCJ196627 LME196626:LMF196627 LWA196626:LWB196627 MFW196626:MFX196627 MPS196626:MPT196627 MZO196626:MZP196627 NJK196626:NJL196627 NTG196626:NTH196627 ODC196626:ODD196627 OMY196626:OMZ196627 OWU196626:OWV196627 PGQ196626:PGR196627 PQM196626:PQN196627 QAI196626:QAJ196627 QKE196626:QKF196627 QUA196626:QUB196627 RDW196626:RDX196627 RNS196626:RNT196627 RXO196626:RXP196627 SHK196626:SHL196627 SRG196626:SRH196627 TBC196626:TBD196627 TKY196626:TKZ196627 TUU196626:TUV196627 UEQ196626:UER196627 UOM196626:UON196627 UYI196626:UYJ196627 VIE196626:VIF196627 VSA196626:VSB196627 WBW196626:WBX196627 WLS196626:WLT196627 WVO196626:WVP196627 G262162:H262163 JC262162:JD262163 SY262162:SZ262163 ACU262162:ACV262163 AMQ262162:AMR262163 AWM262162:AWN262163 BGI262162:BGJ262163 BQE262162:BQF262163 CAA262162:CAB262163 CJW262162:CJX262163 CTS262162:CTT262163 DDO262162:DDP262163 DNK262162:DNL262163 DXG262162:DXH262163 EHC262162:EHD262163 EQY262162:EQZ262163 FAU262162:FAV262163 FKQ262162:FKR262163 FUM262162:FUN262163 GEI262162:GEJ262163 GOE262162:GOF262163 GYA262162:GYB262163 HHW262162:HHX262163 HRS262162:HRT262163 IBO262162:IBP262163 ILK262162:ILL262163 IVG262162:IVH262163 JFC262162:JFD262163 JOY262162:JOZ262163 JYU262162:JYV262163 KIQ262162:KIR262163 KSM262162:KSN262163 LCI262162:LCJ262163 LME262162:LMF262163 LWA262162:LWB262163 MFW262162:MFX262163 MPS262162:MPT262163 MZO262162:MZP262163 NJK262162:NJL262163 NTG262162:NTH262163 ODC262162:ODD262163 OMY262162:OMZ262163 OWU262162:OWV262163 PGQ262162:PGR262163 PQM262162:PQN262163 QAI262162:QAJ262163 QKE262162:QKF262163 QUA262162:QUB262163 RDW262162:RDX262163 RNS262162:RNT262163 RXO262162:RXP262163 SHK262162:SHL262163 SRG262162:SRH262163 TBC262162:TBD262163 TKY262162:TKZ262163 TUU262162:TUV262163 UEQ262162:UER262163 UOM262162:UON262163 UYI262162:UYJ262163 VIE262162:VIF262163 VSA262162:VSB262163 WBW262162:WBX262163 WLS262162:WLT262163 WVO262162:WVP262163 G327698:H327699 JC327698:JD327699 SY327698:SZ327699 ACU327698:ACV327699 AMQ327698:AMR327699 AWM327698:AWN327699 BGI327698:BGJ327699 BQE327698:BQF327699 CAA327698:CAB327699 CJW327698:CJX327699 CTS327698:CTT327699 DDO327698:DDP327699 DNK327698:DNL327699 DXG327698:DXH327699 EHC327698:EHD327699 EQY327698:EQZ327699 FAU327698:FAV327699 FKQ327698:FKR327699 FUM327698:FUN327699 GEI327698:GEJ327699 GOE327698:GOF327699 GYA327698:GYB327699 HHW327698:HHX327699 HRS327698:HRT327699 IBO327698:IBP327699 ILK327698:ILL327699 IVG327698:IVH327699 JFC327698:JFD327699 JOY327698:JOZ327699 JYU327698:JYV327699 KIQ327698:KIR327699 KSM327698:KSN327699 LCI327698:LCJ327699 LME327698:LMF327699 LWA327698:LWB327699 MFW327698:MFX327699 MPS327698:MPT327699 MZO327698:MZP327699 NJK327698:NJL327699 NTG327698:NTH327699 ODC327698:ODD327699 OMY327698:OMZ327699 OWU327698:OWV327699 PGQ327698:PGR327699 PQM327698:PQN327699 QAI327698:QAJ327699 QKE327698:QKF327699 QUA327698:QUB327699 RDW327698:RDX327699 RNS327698:RNT327699 RXO327698:RXP327699 SHK327698:SHL327699 SRG327698:SRH327699 TBC327698:TBD327699 TKY327698:TKZ327699 TUU327698:TUV327699 UEQ327698:UER327699 UOM327698:UON327699 UYI327698:UYJ327699 VIE327698:VIF327699 VSA327698:VSB327699 WBW327698:WBX327699 WLS327698:WLT327699 WVO327698:WVP327699 G393234:H393235 JC393234:JD393235 SY393234:SZ393235 ACU393234:ACV393235 AMQ393234:AMR393235 AWM393234:AWN393235 BGI393234:BGJ393235 BQE393234:BQF393235 CAA393234:CAB393235 CJW393234:CJX393235 CTS393234:CTT393235 DDO393234:DDP393235 DNK393234:DNL393235 DXG393234:DXH393235 EHC393234:EHD393235 EQY393234:EQZ393235 FAU393234:FAV393235 FKQ393234:FKR393235 FUM393234:FUN393235 GEI393234:GEJ393235 GOE393234:GOF393235 GYA393234:GYB393235 HHW393234:HHX393235 HRS393234:HRT393235 IBO393234:IBP393235 ILK393234:ILL393235 IVG393234:IVH393235 JFC393234:JFD393235 JOY393234:JOZ393235 JYU393234:JYV393235 KIQ393234:KIR393235 KSM393234:KSN393235 LCI393234:LCJ393235 LME393234:LMF393235 LWA393234:LWB393235 MFW393234:MFX393235 MPS393234:MPT393235 MZO393234:MZP393235 NJK393234:NJL393235 NTG393234:NTH393235 ODC393234:ODD393235 OMY393234:OMZ393235 OWU393234:OWV393235 PGQ393234:PGR393235 PQM393234:PQN393235 QAI393234:QAJ393235 QKE393234:QKF393235 QUA393234:QUB393235 RDW393234:RDX393235 RNS393234:RNT393235 RXO393234:RXP393235 SHK393234:SHL393235 SRG393234:SRH393235 TBC393234:TBD393235 TKY393234:TKZ393235 TUU393234:TUV393235 UEQ393234:UER393235 UOM393234:UON393235 UYI393234:UYJ393235 VIE393234:VIF393235 VSA393234:VSB393235 WBW393234:WBX393235 WLS393234:WLT393235 WVO393234:WVP393235 G458770:H458771 JC458770:JD458771 SY458770:SZ458771 ACU458770:ACV458771 AMQ458770:AMR458771 AWM458770:AWN458771 BGI458770:BGJ458771 BQE458770:BQF458771 CAA458770:CAB458771 CJW458770:CJX458771 CTS458770:CTT458771 DDO458770:DDP458771 DNK458770:DNL458771 DXG458770:DXH458771 EHC458770:EHD458771 EQY458770:EQZ458771 FAU458770:FAV458771 FKQ458770:FKR458771 FUM458770:FUN458771 GEI458770:GEJ458771 GOE458770:GOF458771 GYA458770:GYB458771 HHW458770:HHX458771 HRS458770:HRT458771 IBO458770:IBP458771 ILK458770:ILL458771 IVG458770:IVH458771 JFC458770:JFD458771 JOY458770:JOZ458771 JYU458770:JYV458771 KIQ458770:KIR458771 KSM458770:KSN458771 LCI458770:LCJ458771 LME458770:LMF458771 LWA458770:LWB458771 MFW458770:MFX458771 MPS458770:MPT458771 MZO458770:MZP458771 NJK458770:NJL458771 NTG458770:NTH458771 ODC458770:ODD458771 OMY458770:OMZ458771 OWU458770:OWV458771 PGQ458770:PGR458771 PQM458770:PQN458771 QAI458770:QAJ458771 QKE458770:QKF458771 QUA458770:QUB458771 RDW458770:RDX458771 RNS458770:RNT458771 RXO458770:RXP458771 SHK458770:SHL458771 SRG458770:SRH458771 TBC458770:TBD458771 TKY458770:TKZ458771 TUU458770:TUV458771 UEQ458770:UER458771 UOM458770:UON458771 UYI458770:UYJ458771 VIE458770:VIF458771 VSA458770:VSB458771 WBW458770:WBX458771 WLS458770:WLT458771 WVO458770:WVP458771 G524306:H524307 JC524306:JD524307 SY524306:SZ524307 ACU524306:ACV524307 AMQ524306:AMR524307 AWM524306:AWN524307 BGI524306:BGJ524307 BQE524306:BQF524307 CAA524306:CAB524307 CJW524306:CJX524307 CTS524306:CTT524307 DDO524306:DDP524307 DNK524306:DNL524307 DXG524306:DXH524307 EHC524306:EHD524307 EQY524306:EQZ524307 FAU524306:FAV524307 FKQ524306:FKR524307 FUM524306:FUN524307 GEI524306:GEJ524307 GOE524306:GOF524307 GYA524306:GYB524307 HHW524306:HHX524307 HRS524306:HRT524307 IBO524306:IBP524307 ILK524306:ILL524307 IVG524306:IVH524307 JFC524306:JFD524307 JOY524306:JOZ524307 JYU524306:JYV524307 KIQ524306:KIR524307 KSM524306:KSN524307 LCI524306:LCJ524307 LME524306:LMF524307 LWA524306:LWB524307 MFW524306:MFX524307 MPS524306:MPT524307 MZO524306:MZP524307 NJK524306:NJL524307 NTG524306:NTH524307 ODC524306:ODD524307 OMY524306:OMZ524307 OWU524306:OWV524307 PGQ524306:PGR524307 PQM524306:PQN524307 QAI524306:QAJ524307 QKE524306:QKF524307 QUA524306:QUB524307 RDW524306:RDX524307 RNS524306:RNT524307 RXO524306:RXP524307 SHK524306:SHL524307 SRG524306:SRH524307 TBC524306:TBD524307 TKY524306:TKZ524307 TUU524306:TUV524307 UEQ524306:UER524307 UOM524306:UON524307 UYI524306:UYJ524307 VIE524306:VIF524307 VSA524306:VSB524307 WBW524306:WBX524307 WLS524306:WLT524307 WVO524306:WVP524307 G589842:H589843 JC589842:JD589843 SY589842:SZ589843 ACU589842:ACV589843 AMQ589842:AMR589843 AWM589842:AWN589843 BGI589842:BGJ589843 BQE589842:BQF589843 CAA589842:CAB589843 CJW589842:CJX589843 CTS589842:CTT589843 DDO589842:DDP589843 DNK589842:DNL589843 DXG589842:DXH589843 EHC589842:EHD589843 EQY589842:EQZ589843 FAU589842:FAV589843 FKQ589842:FKR589843 FUM589842:FUN589843 GEI589842:GEJ589843 GOE589842:GOF589843 GYA589842:GYB589843 HHW589842:HHX589843 HRS589842:HRT589843 IBO589842:IBP589843 ILK589842:ILL589843 IVG589842:IVH589843 JFC589842:JFD589843 JOY589842:JOZ589843 JYU589842:JYV589843 KIQ589842:KIR589843 KSM589842:KSN589843 LCI589842:LCJ589843 LME589842:LMF589843 LWA589842:LWB589843 MFW589842:MFX589843 MPS589842:MPT589843 MZO589842:MZP589843 NJK589842:NJL589843 NTG589842:NTH589843 ODC589842:ODD589843 OMY589842:OMZ589843 OWU589842:OWV589843 PGQ589842:PGR589843 PQM589842:PQN589843 QAI589842:QAJ589843 QKE589842:QKF589843 QUA589842:QUB589843 RDW589842:RDX589843 RNS589842:RNT589843 RXO589842:RXP589843 SHK589842:SHL589843 SRG589842:SRH589843 TBC589842:TBD589843 TKY589842:TKZ589843 TUU589842:TUV589843 UEQ589842:UER589843 UOM589842:UON589843 UYI589842:UYJ589843 VIE589842:VIF589843 VSA589842:VSB589843 WBW589842:WBX589843 WLS589842:WLT589843 WVO589842:WVP589843 G655378:H655379 JC655378:JD655379 SY655378:SZ655379 ACU655378:ACV655379 AMQ655378:AMR655379 AWM655378:AWN655379 BGI655378:BGJ655379 BQE655378:BQF655379 CAA655378:CAB655379 CJW655378:CJX655379 CTS655378:CTT655379 DDO655378:DDP655379 DNK655378:DNL655379 DXG655378:DXH655379 EHC655378:EHD655379 EQY655378:EQZ655379 FAU655378:FAV655379 FKQ655378:FKR655379 FUM655378:FUN655379 GEI655378:GEJ655379 GOE655378:GOF655379 GYA655378:GYB655379 HHW655378:HHX655379 HRS655378:HRT655379 IBO655378:IBP655379 ILK655378:ILL655379 IVG655378:IVH655379 JFC655378:JFD655379 JOY655378:JOZ655379 JYU655378:JYV655379 KIQ655378:KIR655379 KSM655378:KSN655379 LCI655378:LCJ655379 LME655378:LMF655379 LWA655378:LWB655379 MFW655378:MFX655379 MPS655378:MPT655379 MZO655378:MZP655379 NJK655378:NJL655379 NTG655378:NTH655379 ODC655378:ODD655379 OMY655378:OMZ655379 OWU655378:OWV655379 PGQ655378:PGR655379 PQM655378:PQN655379 QAI655378:QAJ655379 QKE655378:QKF655379 QUA655378:QUB655379 RDW655378:RDX655379 RNS655378:RNT655379 RXO655378:RXP655379 SHK655378:SHL655379 SRG655378:SRH655379 TBC655378:TBD655379 TKY655378:TKZ655379 TUU655378:TUV655379 UEQ655378:UER655379 UOM655378:UON655379 UYI655378:UYJ655379 VIE655378:VIF655379 VSA655378:VSB655379 WBW655378:WBX655379 WLS655378:WLT655379 WVO655378:WVP655379 G720914:H720915 JC720914:JD720915 SY720914:SZ720915 ACU720914:ACV720915 AMQ720914:AMR720915 AWM720914:AWN720915 BGI720914:BGJ720915 BQE720914:BQF720915 CAA720914:CAB720915 CJW720914:CJX720915 CTS720914:CTT720915 DDO720914:DDP720915 DNK720914:DNL720915 DXG720914:DXH720915 EHC720914:EHD720915 EQY720914:EQZ720915 FAU720914:FAV720915 FKQ720914:FKR720915 FUM720914:FUN720915 GEI720914:GEJ720915 GOE720914:GOF720915 GYA720914:GYB720915 HHW720914:HHX720915 HRS720914:HRT720915 IBO720914:IBP720915 ILK720914:ILL720915 IVG720914:IVH720915 JFC720914:JFD720915 JOY720914:JOZ720915 JYU720914:JYV720915 KIQ720914:KIR720915 KSM720914:KSN720915 LCI720914:LCJ720915 LME720914:LMF720915 LWA720914:LWB720915 MFW720914:MFX720915 MPS720914:MPT720915 MZO720914:MZP720915 NJK720914:NJL720915 NTG720914:NTH720915 ODC720914:ODD720915 OMY720914:OMZ720915 OWU720914:OWV720915 PGQ720914:PGR720915 PQM720914:PQN720915 QAI720914:QAJ720915 QKE720914:QKF720915 QUA720914:QUB720915 RDW720914:RDX720915 RNS720914:RNT720915 RXO720914:RXP720915 SHK720914:SHL720915 SRG720914:SRH720915 TBC720914:TBD720915 TKY720914:TKZ720915 TUU720914:TUV720915 UEQ720914:UER720915 UOM720914:UON720915 UYI720914:UYJ720915 VIE720914:VIF720915 VSA720914:VSB720915 WBW720914:WBX720915 WLS720914:WLT720915 WVO720914:WVP720915 G786450:H786451 JC786450:JD786451 SY786450:SZ786451 ACU786450:ACV786451 AMQ786450:AMR786451 AWM786450:AWN786451 BGI786450:BGJ786451 BQE786450:BQF786451 CAA786450:CAB786451 CJW786450:CJX786451 CTS786450:CTT786451 DDO786450:DDP786451 DNK786450:DNL786451 DXG786450:DXH786451 EHC786450:EHD786451 EQY786450:EQZ786451 FAU786450:FAV786451 FKQ786450:FKR786451 FUM786450:FUN786451 GEI786450:GEJ786451 GOE786450:GOF786451 GYA786450:GYB786451 HHW786450:HHX786451 HRS786450:HRT786451 IBO786450:IBP786451 ILK786450:ILL786451 IVG786450:IVH786451 JFC786450:JFD786451 JOY786450:JOZ786451 JYU786450:JYV786451 KIQ786450:KIR786451 KSM786450:KSN786451 LCI786450:LCJ786451 LME786450:LMF786451 LWA786450:LWB786451 MFW786450:MFX786451 MPS786450:MPT786451 MZO786450:MZP786451 NJK786450:NJL786451 NTG786450:NTH786451 ODC786450:ODD786451 OMY786450:OMZ786451 OWU786450:OWV786451 PGQ786450:PGR786451 PQM786450:PQN786451 QAI786450:QAJ786451 QKE786450:QKF786451 QUA786450:QUB786451 RDW786450:RDX786451 RNS786450:RNT786451 RXO786450:RXP786451 SHK786450:SHL786451 SRG786450:SRH786451 TBC786450:TBD786451 TKY786450:TKZ786451 TUU786450:TUV786451 UEQ786450:UER786451 UOM786450:UON786451 UYI786450:UYJ786451 VIE786450:VIF786451 VSA786450:VSB786451 WBW786450:WBX786451 WLS786450:WLT786451 WVO786450:WVP786451 G851986:H851987 JC851986:JD851987 SY851986:SZ851987 ACU851986:ACV851987 AMQ851986:AMR851987 AWM851986:AWN851987 BGI851986:BGJ851987 BQE851986:BQF851987 CAA851986:CAB851987 CJW851986:CJX851987 CTS851986:CTT851987 DDO851986:DDP851987 DNK851986:DNL851987 DXG851986:DXH851987 EHC851986:EHD851987 EQY851986:EQZ851987 FAU851986:FAV851987 FKQ851986:FKR851987 FUM851986:FUN851987 GEI851986:GEJ851987 GOE851986:GOF851987 GYA851986:GYB851987 HHW851986:HHX851987 HRS851986:HRT851987 IBO851986:IBP851987 ILK851986:ILL851987 IVG851986:IVH851987 JFC851986:JFD851987 JOY851986:JOZ851987 JYU851986:JYV851987 KIQ851986:KIR851987 KSM851986:KSN851987 LCI851986:LCJ851987 LME851986:LMF851987 LWA851986:LWB851987 MFW851986:MFX851987 MPS851986:MPT851987 MZO851986:MZP851987 NJK851986:NJL851987 NTG851986:NTH851987 ODC851986:ODD851987 OMY851986:OMZ851987 OWU851986:OWV851987 PGQ851986:PGR851987 PQM851986:PQN851987 QAI851986:QAJ851987 QKE851986:QKF851987 QUA851986:QUB851987 RDW851986:RDX851987 RNS851986:RNT851987 RXO851986:RXP851987 SHK851986:SHL851987 SRG851986:SRH851987 TBC851986:TBD851987 TKY851986:TKZ851987 TUU851986:TUV851987 UEQ851986:UER851987 UOM851986:UON851987 UYI851986:UYJ851987 VIE851986:VIF851987 VSA851986:VSB851987 WBW851986:WBX851987 WLS851986:WLT851987 WVO851986:WVP851987 G917522:H917523 JC917522:JD917523 SY917522:SZ917523 ACU917522:ACV917523 AMQ917522:AMR917523 AWM917522:AWN917523 BGI917522:BGJ917523 BQE917522:BQF917523 CAA917522:CAB917523 CJW917522:CJX917523 CTS917522:CTT917523 DDO917522:DDP917523 DNK917522:DNL917523 DXG917522:DXH917523 EHC917522:EHD917523 EQY917522:EQZ917523 FAU917522:FAV917523 FKQ917522:FKR917523 FUM917522:FUN917523 GEI917522:GEJ917523 GOE917522:GOF917523 GYA917522:GYB917523 HHW917522:HHX917523 HRS917522:HRT917523 IBO917522:IBP917523 ILK917522:ILL917523 IVG917522:IVH917523 JFC917522:JFD917523 JOY917522:JOZ917523 JYU917522:JYV917523 KIQ917522:KIR917523 KSM917522:KSN917523 LCI917522:LCJ917523 LME917522:LMF917523 LWA917522:LWB917523 MFW917522:MFX917523 MPS917522:MPT917523 MZO917522:MZP917523 NJK917522:NJL917523 NTG917522:NTH917523 ODC917522:ODD917523 OMY917522:OMZ917523 OWU917522:OWV917523 PGQ917522:PGR917523 PQM917522:PQN917523 QAI917522:QAJ917523 QKE917522:QKF917523 QUA917522:QUB917523 RDW917522:RDX917523 RNS917522:RNT917523 RXO917522:RXP917523 SHK917522:SHL917523 SRG917522:SRH917523 TBC917522:TBD917523 TKY917522:TKZ917523 TUU917522:TUV917523 UEQ917522:UER917523 UOM917522:UON917523 UYI917522:UYJ917523 VIE917522:VIF917523 VSA917522:VSB917523 WBW917522:WBX917523 WLS917522:WLT917523 WVO917522:WVP917523 G983058:H983059 JC983058:JD983059 SY983058:SZ983059 ACU983058:ACV983059 AMQ983058:AMR983059 AWM983058:AWN983059 BGI983058:BGJ983059 BQE983058:BQF983059 CAA983058:CAB983059 CJW983058:CJX983059 CTS983058:CTT983059 DDO983058:DDP983059 DNK983058:DNL983059 DXG983058:DXH983059 EHC983058:EHD983059 EQY983058:EQZ983059 FAU983058:FAV983059 FKQ983058:FKR983059 FUM983058:FUN983059 GEI983058:GEJ983059 GOE983058:GOF983059 GYA983058:GYB983059 HHW983058:HHX983059 HRS983058:HRT983059 IBO983058:IBP983059 ILK983058:ILL983059 IVG983058:IVH983059 JFC983058:JFD983059 JOY983058:JOZ983059 JYU983058:JYV983059 KIQ983058:KIR983059 KSM983058:KSN983059 LCI983058:LCJ983059 LME983058:LMF983059 LWA983058:LWB983059 MFW983058:MFX983059 MPS983058:MPT983059 MZO983058:MZP983059 NJK983058:NJL983059 NTG983058:NTH983059 ODC983058:ODD983059 OMY983058:OMZ983059 OWU983058:OWV983059 PGQ983058:PGR983059 PQM983058:PQN983059 QAI983058:QAJ983059 QKE983058:QKF983059 QUA983058:QUB983059 RDW983058:RDX983059 RNS983058:RNT983059 RXO983058:RXP983059 SHK983058:SHL983059 SRG983058:SRH983059 TBC983058:TBD983059 TKY983058:TKZ983059 TUU983058:TUV983059 UEQ983058:UER983059 UOM983058:UON983059 UYI983058:UYJ983059 VIE983058:VIF983059 VSA983058:VSB983059 WBW983058:WBX983059 WLS983058:WLT983059 WVO983058:WVP983059 C41:D41 JC22:JD26 SY22:SZ26 ACU22:ACV26 AMQ22:AMR26 AWM22:AWN26 BGI22:BGJ26 BQE22:BQF26 CAA22:CAB26 CJW22:CJX26 CTS22:CTT26 DDO22:DDP26 DNK22:DNL26 DXG22:DXH26 EHC22:EHD26 EQY22:EQZ26 FAU22:FAV26 FKQ22:FKR26 FUM22:FUN26 GEI22:GEJ26 GOE22:GOF26 GYA22:GYB26 HHW22:HHX26 HRS22:HRT26 IBO22:IBP26 ILK22:ILL26 IVG22:IVH26 JFC22:JFD26 JOY22:JOZ26 JYU22:JYV26 KIQ22:KIR26 KSM22:KSN26 LCI22:LCJ26 LME22:LMF26 LWA22:LWB26 MFW22:MFX26 MPS22:MPT26 MZO22:MZP26 NJK22:NJL26 NTG22:NTH26 ODC22:ODD26 OMY22:OMZ26 OWU22:OWV26 PGQ22:PGR26 PQM22:PQN26 QAI22:QAJ26 QKE22:QKF26 QUA22:QUB26 RDW22:RDX26 RNS22:RNT26 RXO22:RXP26 SHK22:SHL26 SRG22:SRH26 TBC22:TBD26 TKY22:TKZ26 TUU22:TUV26 UEQ22:UER26 UOM22:UON26 UYI22:UYJ26 VIE22:VIF26 VSA22:VSB26 WBW22:WBX26 WLS22:WLT26 WVO22:WVP26 G65558:H65562 JC65558:JD65562 SY65558:SZ65562 ACU65558:ACV65562 AMQ65558:AMR65562 AWM65558:AWN65562 BGI65558:BGJ65562 BQE65558:BQF65562 CAA65558:CAB65562 CJW65558:CJX65562 CTS65558:CTT65562 DDO65558:DDP65562 DNK65558:DNL65562 DXG65558:DXH65562 EHC65558:EHD65562 EQY65558:EQZ65562 FAU65558:FAV65562 FKQ65558:FKR65562 FUM65558:FUN65562 GEI65558:GEJ65562 GOE65558:GOF65562 GYA65558:GYB65562 HHW65558:HHX65562 HRS65558:HRT65562 IBO65558:IBP65562 ILK65558:ILL65562 IVG65558:IVH65562 JFC65558:JFD65562 JOY65558:JOZ65562 JYU65558:JYV65562 KIQ65558:KIR65562 KSM65558:KSN65562 LCI65558:LCJ65562 LME65558:LMF65562 LWA65558:LWB65562 MFW65558:MFX65562 MPS65558:MPT65562 MZO65558:MZP65562 NJK65558:NJL65562 NTG65558:NTH65562 ODC65558:ODD65562 OMY65558:OMZ65562 OWU65558:OWV65562 PGQ65558:PGR65562 PQM65558:PQN65562 QAI65558:QAJ65562 QKE65558:QKF65562 QUA65558:QUB65562 RDW65558:RDX65562 RNS65558:RNT65562 RXO65558:RXP65562 SHK65558:SHL65562 SRG65558:SRH65562 TBC65558:TBD65562 TKY65558:TKZ65562 TUU65558:TUV65562 UEQ65558:UER65562 UOM65558:UON65562 UYI65558:UYJ65562 VIE65558:VIF65562 VSA65558:VSB65562 WBW65558:WBX65562 WLS65558:WLT65562 WVO65558:WVP65562 G131094:H131098 JC131094:JD131098 SY131094:SZ131098 ACU131094:ACV131098 AMQ131094:AMR131098 AWM131094:AWN131098 BGI131094:BGJ131098 BQE131094:BQF131098 CAA131094:CAB131098 CJW131094:CJX131098 CTS131094:CTT131098 DDO131094:DDP131098 DNK131094:DNL131098 DXG131094:DXH131098 EHC131094:EHD131098 EQY131094:EQZ131098 FAU131094:FAV131098 FKQ131094:FKR131098 FUM131094:FUN131098 GEI131094:GEJ131098 GOE131094:GOF131098 GYA131094:GYB131098 HHW131094:HHX131098 HRS131094:HRT131098 IBO131094:IBP131098 ILK131094:ILL131098 IVG131094:IVH131098 JFC131094:JFD131098 JOY131094:JOZ131098 JYU131094:JYV131098 KIQ131094:KIR131098 KSM131094:KSN131098 LCI131094:LCJ131098 LME131094:LMF131098 LWA131094:LWB131098 MFW131094:MFX131098 MPS131094:MPT131098 MZO131094:MZP131098 NJK131094:NJL131098 NTG131094:NTH131098 ODC131094:ODD131098 OMY131094:OMZ131098 OWU131094:OWV131098 PGQ131094:PGR131098 PQM131094:PQN131098 QAI131094:QAJ131098 QKE131094:QKF131098 QUA131094:QUB131098 RDW131094:RDX131098 RNS131094:RNT131098 RXO131094:RXP131098 SHK131094:SHL131098 SRG131094:SRH131098 TBC131094:TBD131098 TKY131094:TKZ131098 TUU131094:TUV131098 UEQ131094:UER131098 UOM131094:UON131098 UYI131094:UYJ131098 VIE131094:VIF131098 VSA131094:VSB131098 WBW131094:WBX131098 WLS131094:WLT131098 WVO131094:WVP131098 G196630:H196634 JC196630:JD196634 SY196630:SZ196634 ACU196630:ACV196634 AMQ196630:AMR196634 AWM196630:AWN196634 BGI196630:BGJ196634 BQE196630:BQF196634 CAA196630:CAB196634 CJW196630:CJX196634 CTS196630:CTT196634 DDO196630:DDP196634 DNK196630:DNL196634 DXG196630:DXH196634 EHC196630:EHD196634 EQY196630:EQZ196634 FAU196630:FAV196634 FKQ196630:FKR196634 FUM196630:FUN196634 GEI196630:GEJ196634 GOE196630:GOF196634 GYA196630:GYB196634 HHW196630:HHX196634 HRS196630:HRT196634 IBO196630:IBP196634 ILK196630:ILL196634 IVG196630:IVH196634 JFC196630:JFD196634 JOY196630:JOZ196634 JYU196630:JYV196634 KIQ196630:KIR196634 KSM196630:KSN196634 LCI196630:LCJ196634 LME196630:LMF196634 LWA196630:LWB196634 MFW196630:MFX196634 MPS196630:MPT196634 MZO196630:MZP196634 NJK196630:NJL196634 NTG196630:NTH196634 ODC196630:ODD196634 OMY196630:OMZ196634 OWU196630:OWV196634 PGQ196630:PGR196634 PQM196630:PQN196634 QAI196630:QAJ196634 QKE196630:QKF196634 QUA196630:QUB196634 RDW196630:RDX196634 RNS196630:RNT196634 RXO196630:RXP196634 SHK196630:SHL196634 SRG196630:SRH196634 TBC196630:TBD196634 TKY196630:TKZ196634 TUU196630:TUV196634 UEQ196630:UER196634 UOM196630:UON196634 UYI196630:UYJ196634 VIE196630:VIF196634 VSA196630:VSB196634 WBW196630:WBX196634 WLS196630:WLT196634 WVO196630:WVP196634 G262166:H262170 JC262166:JD262170 SY262166:SZ262170 ACU262166:ACV262170 AMQ262166:AMR262170 AWM262166:AWN262170 BGI262166:BGJ262170 BQE262166:BQF262170 CAA262166:CAB262170 CJW262166:CJX262170 CTS262166:CTT262170 DDO262166:DDP262170 DNK262166:DNL262170 DXG262166:DXH262170 EHC262166:EHD262170 EQY262166:EQZ262170 FAU262166:FAV262170 FKQ262166:FKR262170 FUM262166:FUN262170 GEI262166:GEJ262170 GOE262166:GOF262170 GYA262166:GYB262170 HHW262166:HHX262170 HRS262166:HRT262170 IBO262166:IBP262170 ILK262166:ILL262170 IVG262166:IVH262170 JFC262166:JFD262170 JOY262166:JOZ262170 JYU262166:JYV262170 KIQ262166:KIR262170 KSM262166:KSN262170 LCI262166:LCJ262170 LME262166:LMF262170 LWA262166:LWB262170 MFW262166:MFX262170 MPS262166:MPT262170 MZO262166:MZP262170 NJK262166:NJL262170 NTG262166:NTH262170 ODC262166:ODD262170 OMY262166:OMZ262170 OWU262166:OWV262170 PGQ262166:PGR262170 PQM262166:PQN262170 QAI262166:QAJ262170 QKE262166:QKF262170 QUA262166:QUB262170 RDW262166:RDX262170 RNS262166:RNT262170 RXO262166:RXP262170 SHK262166:SHL262170 SRG262166:SRH262170 TBC262166:TBD262170 TKY262166:TKZ262170 TUU262166:TUV262170 UEQ262166:UER262170 UOM262166:UON262170 UYI262166:UYJ262170 VIE262166:VIF262170 VSA262166:VSB262170 WBW262166:WBX262170 WLS262166:WLT262170 WVO262166:WVP262170 G327702:H327706 JC327702:JD327706 SY327702:SZ327706 ACU327702:ACV327706 AMQ327702:AMR327706 AWM327702:AWN327706 BGI327702:BGJ327706 BQE327702:BQF327706 CAA327702:CAB327706 CJW327702:CJX327706 CTS327702:CTT327706 DDO327702:DDP327706 DNK327702:DNL327706 DXG327702:DXH327706 EHC327702:EHD327706 EQY327702:EQZ327706 FAU327702:FAV327706 FKQ327702:FKR327706 FUM327702:FUN327706 GEI327702:GEJ327706 GOE327702:GOF327706 GYA327702:GYB327706 HHW327702:HHX327706 HRS327702:HRT327706 IBO327702:IBP327706 ILK327702:ILL327706 IVG327702:IVH327706 JFC327702:JFD327706 JOY327702:JOZ327706 JYU327702:JYV327706 KIQ327702:KIR327706 KSM327702:KSN327706 LCI327702:LCJ327706 LME327702:LMF327706 LWA327702:LWB327706 MFW327702:MFX327706 MPS327702:MPT327706 MZO327702:MZP327706 NJK327702:NJL327706 NTG327702:NTH327706 ODC327702:ODD327706 OMY327702:OMZ327706 OWU327702:OWV327706 PGQ327702:PGR327706 PQM327702:PQN327706 QAI327702:QAJ327706 QKE327702:QKF327706 QUA327702:QUB327706 RDW327702:RDX327706 RNS327702:RNT327706 RXO327702:RXP327706 SHK327702:SHL327706 SRG327702:SRH327706 TBC327702:TBD327706 TKY327702:TKZ327706 TUU327702:TUV327706 UEQ327702:UER327706 UOM327702:UON327706 UYI327702:UYJ327706 VIE327702:VIF327706 VSA327702:VSB327706 WBW327702:WBX327706 WLS327702:WLT327706 WVO327702:WVP327706 G393238:H393242 JC393238:JD393242 SY393238:SZ393242 ACU393238:ACV393242 AMQ393238:AMR393242 AWM393238:AWN393242 BGI393238:BGJ393242 BQE393238:BQF393242 CAA393238:CAB393242 CJW393238:CJX393242 CTS393238:CTT393242 DDO393238:DDP393242 DNK393238:DNL393242 DXG393238:DXH393242 EHC393238:EHD393242 EQY393238:EQZ393242 FAU393238:FAV393242 FKQ393238:FKR393242 FUM393238:FUN393242 GEI393238:GEJ393242 GOE393238:GOF393242 GYA393238:GYB393242 HHW393238:HHX393242 HRS393238:HRT393242 IBO393238:IBP393242 ILK393238:ILL393242 IVG393238:IVH393242 JFC393238:JFD393242 JOY393238:JOZ393242 JYU393238:JYV393242 KIQ393238:KIR393242 KSM393238:KSN393242 LCI393238:LCJ393242 LME393238:LMF393242 LWA393238:LWB393242 MFW393238:MFX393242 MPS393238:MPT393242 MZO393238:MZP393242 NJK393238:NJL393242 NTG393238:NTH393242 ODC393238:ODD393242 OMY393238:OMZ393242 OWU393238:OWV393242 PGQ393238:PGR393242 PQM393238:PQN393242 QAI393238:QAJ393242 QKE393238:QKF393242 QUA393238:QUB393242 RDW393238:RDX393242 RNS393238:RNT393242 RXO393238:RXP393242 SHK393238:SHL393242 SRG393238:SRH393242 TBC393238:TBD393242 TKY393238:TKZ393242 TUU393238:TUV393242 UEQ393238:UER393242 UOM393238:UON393242 UYI393238:UYJ393242 VIE393238:VIF393242 VSA393238:VSB393242 WBW393238:WBX393242 WLS393238:WLT393242 WVO393238:WVP393242 G458774:H458778 JC458774:JD458778 SY458774:SZ458778 ACU458774:ACV458778 AMQ458774:AMR458778 AWM458774:AWN458778 BGI458774:BGJ458778 BQE458774:BQF458778 CAA458774:CAB458778 CJW458774:CJX458778 CTS458774:CTT458778 DDO458774:DDP458778 DNK458774:DNL458778 DXG458774:DXH458778 EHC458774:EHD458778 EQY458774:EQZ458778 FAU458774:FAV458778 FKQ458774:FKR458778 FUM458774:FUN458778 GEI458774:GEJ458778 GOE458774:GOF458778 GYA458774:GYB458778 HHW458774:HHX458778 HRS458774:HRT458778 IBO458774:IBP458778 ILK458774:ILL458778 IVG458774:IVH458778 JFC458774:JFD458778 JOY458774:JOZ458778 JYU458774:JYV458778 KIQ458774:KIR458778 KSM458774:KSN458778 LCI458774:LCJ458778 LME458774:LMF458778 LWA458774:LWB458778 MFW458774:MFX458778 MPS458774:MPT458778 MZO458774:MZP458778 NJK458774:NJL458778 NTG458774:NTH458778 ODC458774:ODD458778 OMY458774:OMZ458778 OWU458774:OWV458778 PGQ458774:PGR458778 PQM458774:PQN458778 QAI458774:QAJ458778 QKE458774:QKF458778 QUA458774:QUB458778 RDW458774:RDX458778 RNS458774:RNT458778 RXO458774:RXP458778 SHK458774:SHL458778 SRG458774:SRH458778 TBC458774:TBD458778 TKY458774:TKZ458778 TUU458774:TUV458778 UEQ458774:UER458778 UOM458774:UON458778 UYI458774:UYJ458778 VIE458774:VIF458778 VSA458774:VSB458778 WBW458774:WBX458778 WLS458774:WLT458778 WVO458774:WVP458778 G524310:H524314 JC524310:JD524314 SY524310:SZ524314 ACU524310:ACV524314 AMQ524310:AMR524314 AWM524310:AWN524314 BGI524310:BGJ524314 BQE524310:BQF524314 CAA524310:CAB524314 CJW524310:CJX524314 CTS524310:CTT524314 DDO524310:DDP524314 DNK524310:DNL524314 DXG524310:DXH524314 EHC524310:EHD524314 EQY524310:EQZ524314 FAU524310:FAV524314 FKQ524310:FKR524314 FUM524310:FUN524314 GEI524310:GEJ524314 GOE524310:GOF524314 GYA524310:GYB524314 HHW524310:HHX524314 HRS524310:HRT524314 IBO524310:IBP524314 ILK524310:ILL524314 IVG524310:IVH524314 JFC524310:JFD524314 JOY524310:JOZ524314 JYU524310:JYV524314 KIQ524310:KIR524314 KSM524310:KSN524314 LCI524310:LCJ524314 LME524310:LMF524314 LWA524310:LWB524314 MFW524310:MFX524314 MPS524310:MPT524314 MZO524310:MZP524314 NJK524310:NJL524314 NTG524310:NTH524314 ODC524310:ODD524314 OMY524310:OMZ524314 OWU524310:OWV524314 PGQ524310:PGR524314 PQM524310:PQN524314 QAI524310:QAJ524314 QKE524310:QKF524314 QUA524310:QUB524314 RDW524310:RDX524314 RNS524310:RNT524314 RXO524310:RXP524314 SHK524310:SHL524314 SRG524310:SRH524314 TBC524310:TBD524314 TKY524310:TKZ524314 TUU524310:TUV524314 UEQ524310:UER524314 UOM524310:UON524314 UYI524310:UYJ524314 VIE524310:VIF524314 VSA524310:VSB524314 WBW524310:WBX524314 WLS524310:WLT524314 WVO524310:WVP524314 G589846:H589850 JC589846:JD589850 SY589846:SZ589850 ACU589846:ACV589850 AMQ589846:AMR589850 AWM589846:AWN589850 BGI589846:BGJ589850 BQE589846:BQF589850 CAA589846:CAB589850 CJW589846:CJX589850 CTS589846:CTT589850 DDO589846:DDP589850 DNK589846:DNL589850 DXG589846:DXH589850 EHC589846:EHD589850 EQY589846:EQZ589850 FAU589846:FAV589850 FKQ589846:FKR589850 FUM589846:FUN589850 GEI589846:GEJ589850 GOE589846:GOF589850 GYA589846:GYB589850 HHW589846:HHX589850 HRS589846:HRT589850 IBO589846:IBP589850 ILK589846:ILL589850 IVG589846:IVH589850 JFC589846:JFD589850 JOY589846:JOZ589850 JYU589846:JYV589850 KIQ589846:KIR589850 KSM589846:KSN589850 LCI589846:LCJ589850 LME589846:LMF589850 LWA589846:LWB589850 MFW589846:MFX589850 MPS589846:MPT589850 MZO589846:MZP589850 NJK589846:NJL589850 NTG589846:NTH589850 ODC589846:ODD589850 OMY589846:OMZ589850 OWU589846:OWV589850 PGQ589846:PGR589850 PQM589846:PQN589850 QAI589846:QAJ589850 QKE589846:QKF589850 QUA589846:QUB589850 RDW589846:RDX589850 RNS589846:RNT589850 RXO589846:RXP589850 SHK589846:SHL589850 SRG589846:SRH589850 TBC589846:TBD589850 TKY589846:TKZ589850 TUU589846:TUV589850 UEQ589846:UER589850 UOM589846:UON589850 UYI589846:UYJ589850 VIE589846:VIF589850 VSA589846:VSB589850 WBW589846:WBX589850 WLS589846:WLT589850 WVO589846:WVP589850 G655382:H655386 JC655382:JD655386 SY655382:SZ655386 ACU655382:ACV655386 AMQ655382:AMR655386 AWM655382:AWN655386 BGI655382:BGJ655386 BQE655382:BQF655386 CAA655382:CAB655386 CJW655382:CJX655386 CTS655382:CTT655386 DDO655382:DDP655386 DNK655382:DNL655386 DXG655382:DXH655386 EHC655382:EHD655386 EQY655382:EQZ655386 FAU655382:FAV655386 FKQ655382:FKR655386 FUM655382:FUN655386 GEI655382:GEJ655386 GOE655382:GOF655386 GYA655382:GYB655386 HHW655382:HHX655386 HRS655382:HRT655386 IBO655382:IBP655386 ILK655382:ILL655386 IVG655382:IVH655386 JFC655382:JFD655386 JOY655382:JOZ655386 JYU655382:JYV655386 KIQ655382:KIR655386 KSM655382:KSN655386 LCI655382:LCJ655386 LME655382:LMF655386 LWA655382:LWB655386 MFW655382:MFX655386 MPS655382:MPT655386 MZO655382:MZP655386 NJK655382:NJL655386 NTG655382:NTH655386 ODC655382:ODD655386 OMY655382:OMZ655386 OWU655382:OWV655386 PGQ655382:PGR655386 PQM655382:PQN655386 QAI655382:QAJ655386 QKE655382:QKF655386 QUA655382:QUB655386 RDW655382:RDX655386 RNS655382:RNT655386 RXO655382:RXP655386 SHK655382:SHL655386 SRG655382:SRH655386 TBC655382:TBD655386 TKY655382:TKZ655386 TUU655382:TUV655386 UEQ655382:UER655386 UOM655382:UON655386 UYI655382:UYJ655386 VIE655382:VIF655386 VSA655382:VSB655386 WBW655382:WBX655386 WLS655382:WLT655386 WVO655382:WVP655386 G720918:H720922 JC720918:JD720922 SY720918:SZ720922 ACU720918:ACV720922 AMQ720918:AMR720922 AWM720918:AWN720922 BGI720918:BGJ720922 BQE720918:BQF720922 CAA720918:CAB720922 CJW720918:CJX720922 CTS720918:CTT720922 DDO720918:DDP720922 DNK720918:DNL720922 DXG720918:DXH720922 EHC720918:EHD720922 EQY720918:EQZ720922 FAU720918:FAV720922 FKQ720918:FKR720922 FUM720918:FUN720922 GEI720918:GEJ720922 GOE720918:GOF720922 GYA720918:GYB720922 HHW720918:HHX720922 HRS720918:HRT720922 IBO720918:IBP720922 ILK720918:ILL720922 IVG720918:IVH720922 JFC720918:JFD720922 JOY720918:JOZ720922 JYU720918:JYV720922 KIQ720918:KIR720922 KSM720918:KSN720922 LCI720918:LCJ720922 LME720918:LMF720922 LWA720918:LWB720922 MFW720918:MFX720922 MPS720918:MPT720922 MZO720918:MZP720922 NJK720918:NJL720922 NTG720918:NTH720922 ODC720918:ODD720922 OMY720918:OMZ720922 OWU720918:OWV720922 PGQ720918:PGR720922 PQM720918:PQN720922 QAI720918:QAJ720922 QKE720918:QKF720922 QUA720918:QUB720922 RDW720918:RDX720922 RNS720918:RNT720922 RXO720918:RXP720922 SHK720918:SHL720922 SRG720918:SRH720922 TBC720918:TBD720922 TKY720918:TKZ720922 TUU720918:TUV720922 UEQ720918:UER720922 UOM720918:UON720922 UYI720918:UYJ720922 VIE720918:VIF720922 VSA720918:VSB720922 WBW720918:WBX720922 WLS720918:WLT720922 WVO720918:WVP720922 G786454:H786458 JC786454:JD786458 SY786454:SZ786458 ACU786454:ACV786458 AMQ786454:AMR786458 AWM786454:AWN786458 BGI786454:BGJ786458 BQE786454:BQF786458 CAA786454:CAB786458 CJW786454:CJX786458 CTS786454:CTT786458 DDO786454:DDP786458 DNK786454:DNL786458 DXG786454:DXH786458 EHC786454:EHD786458 EQY786454:EQZ786458 FAU786454:FAV786458 FKQ786454:FKR786458 FUM786454:FUN786458 GEI786454:GEJ786458 GOE786454:GOF786458 GYA786454:GYB786458 HHW786454:HHX786458 HRS786454:HRT786458 IBO786454:IBP786458 ILK786454:ILL786458 IVG786454:IVH786458 JFC786454:JFD786458 JOY786454:JOZ786458 JYU786454:JYV786458 KIQ786454:KIR786458 KSM786454:KSN786458 LCI786454:LCJ786458 LME786454:LMF786458 LWA786454:LWB786458 MFW786454:MFX786458 MPS786454:MPT786458 MZO786454:MZP786458 NJK786454:NJL786458 NTG786454:NTH786458 ODC786454:ODD786458 OMY786454:OMZ786458 OWU786454:OWV786458 PGQ786454:PGR786458 PQM786454:PQN786458 QAI786454:QAJ786458 QKE786454:QKF786458 QUA786454:QUB786458 RDW786454:RDX786458 RNS786454:RNT786458 RXO786454:RXP786458 SHK786454:SHL786458 SRG786454:SRH786458 TBC786454:TBD786458 TKY786454:TKZ786458 TUU786454:TUV786458 UEQ786454:UER786458 UOM786454:UON786458 UYI786454:UYJ786458 VIE786454:VIF786458 VSA786454:VSB786458 WBW786454:WBX786458 WLS786454:WLT786458 WVO786454:WVP786458 G851990:H851994 JC851990:JD851994 SY851990:SZ851994 ACU851990:ACV851994 AMQ851990:AMR851994 AWM851990:AWN851994 BGI851990:BGJ851994 BQE851990:BQF851994 CAA851990:CAB851994 CJW851990:CJX851994 CTS851990:CTT851994 DDO851990:DDP851994 DNK851990:DNL851994 DXG851990:DXH851994 EHC851990:EHD851994 EQY851990:EQZ851994 FAU851990:FAV851994 FKQ851990:FKR851994 FUM851990:FUN851994 GEI851990:GEJ851994 GOE851990:GOF851994 GYA851990:GYB851994 HHW851990:HHX851994 HRS851990:HRT851994 IBO851990:IBP851994 ILK851990:ILL851994 IVG851990:IVH851994 JFC851990:JFD851994 JOY851990:JOZ851994 JYU851990:JYV851994 KIQ851990:KIR851994 KSM851990:KSN851994 LCI851990:LCJ851994 LME851990:LMF851994 LWA851990:LWB851994 MFW851990:MFX851994 MPS851990:MPT851994 MZO851990:MZP851994 NJK851990:NJL851994 NTG851990:NTH851994 ODC851990:ODD851994 OMY851990:OMZ851994 OWU851990:OWV851994 PGQ851990:PGR851994 PQM851990:PQN851994 QAI851990:QAJ851994 QKE851990:QKF851994 QUA851990:QUB851994 RDW851990:RDX851994 RNS851990:RNT851994 RXO851990:RXP851994 SHK851990:SHL851994 SRG851990:SRH851994 TBC851990:TBD851994 TKY851990:TKZ851994 TUU851990:TUV851994 UEQ851990:UER851994 UOM851990:UON851994 UYI851990:UYJ851994 VIE851990:VIF851994 VSA851990:VSB851994 WBW851990:WBX851994 WLS851990:WLT851994 WVO851990:WVP851994 G917526:H917530 JC917526:JD917530 SY917526:SZ917530 ACU917526:ACV917530 AMQ917526:AMR917530 AWM917526:AWN917530 BGI917526:BGJ917530 BQE917526:BQF917530 CAA917526:CAB917530 CJW917526:CJX917530 CTS917526:CTT917530 DDO917526:DDP917530 DNK917526:DNL917530 DXG917526:DXH917530 EHC917526:EHD917530 EQY917526:EQZ917530 FAU917526:FAV917530 FKQ917526:FKR917530 FUM917526:FUN917530 GEI917526:GEJ917530 GOE917526:GOF917530 GYA917526:GYB917530 HHW917526:HHX917530 HRS917526:HRT917530 IBO917526:IBP917530 ILK917526:ILL917530 IVG917526:IVH917530 JFC917526:JFD917530 JOY917526:JOZ917530 JYU917526:JYV917530 KIQ917526:KIR917530 KSM917526:KSN917530 LCI917526:LCJ917530 LME917526:LMF917530 LWA917526:LWB917530 MFW917526:MFX917530 MPS917526:MPT917530 MZO917526:MZP917530 NJK917526:NJL917530 NTG917526:NTH917530 ODC917526:ODD917530 OMY917526:OMZ917530 OWU917526:OWV917530 PGQ917526:PGR917530 PQM917526:PQN917530 QAI917526:QAJ917530 QKE917526:QKF917530 QUA917526:QUB917530 RDW917526:RDX917530 RNS917526:RNT917530 RXO917526:RXP917530 SHK917526:SHL917530 SRG917526:SRH917530 TBC917526:TBD917530 TKY917526:TKZ917530 TUU917526:TUV917530 UEQ917526:UER917530 UOM917526:UON917530 UYI917526:UYJ917530 VIE917526:VIF917530 VSA917526:VSB917530 WBW917526:WBX917530 WLS917526:WLT917530 WVO917526:WVP917530 G983062:H983066 JC983062:JD983066 SY983062:SZ983066 ACU983062:ACV983066 AMQ983062:AMR983066 AWM983062:AWN983066 BGI983062:BGJ983066 BQE983062:BQF983066 CAA983062:CAB983066 CJW983062:CJX983066 CTS983062:CTT983066 DDO983062:DDP983066 DNK983062:DNL983066 DXG983062:DXH983066 EHC983062:EHD983066 EQY983062:EQZ983066 FAU983062:FAV983066 FKQ983062:FKR983066 FUM983062:FUN983066 GEI983062:GEJ983066 GOE983062:GOF983066 GYA983062:GYB983066 HHW983062:HHX983066 HRS983062:HRT983066 IBO983062:IBP983066 ILK983062:ILL983066 IVG983062:IVH983066 JFC983062:JFD983066 JOY983062:JOZ983066 JYU983062:JYV983066 KIQ983062:KIR983066 KSM983062:KSN983066 LCI983062:LCJ983066 LME983062:LMF983066 LWA983062:LWB983066 MFW983062:MFX983066 MPS983062:MPT983066 MZO983062:MZP983066 NJK983062:NJL983066 NTG983062:NTH983066 ODC983062:ODD983066 OMY983062:OMZ983066 OWU983062:OWV983066 PGQ983062:PGR983066 PQM983062:PQN983066 QAI983062:QAJ983066 QKE983062:QKF983066 QUA983062:QUB983066 RDW983062:RDX983066 RNS983062:RNT983066 RXO983062:RXP983066 SHK983062:SHL983066 SRG983062:SRH983066 TBC983062:TBD983066 TKY983062:TKZ983066 TUU983062:TUV983066 UEQ983062:UER983066 UOM983062:UON983066 UYI983062:UYJ983066 VIE983062:VIF983066 VSA983062:VSB983066 WBW983062:WBX983066 WLS983062:WLT983066 WVO983062:WVP983066 C43:D43 JC34:JD35 SY34:SZ35 ACU34:ACV35 AMQ34:AMR35 AWM34:AWN35 BGI34:BGJ35 BQE34:BQF35 CAA34:CAB35 CJW34:CJX35 CTS34:CTT35 DDO34:DDP35 DNK34:DNL35 DXG34:DXH35 EHC34:EHD35 EQY34:EQZ35 FAU34:FAV35 FKQ34:FKR35 FUM34:FUN35 GEI34:GEJ35 GOE34:GOF35 GYA34:GYB35 HHW34:HHX35 HRS34:HRT35 IBO34:IBP35 ILK34:ILL35 IVG34:IVH35 JFC34:JFD35 JOY34:JOZ35 JYU34:JYV35 KIQ34:KIR35 KSM34:KSN35 LCI34:LCJ35 LME34:LMF35 LWA34:LWB35 MFW34:MFX35 MPS34:MPT35 MZO34:MZP35 NJK34:NJL35 NTG34:NTH35 ODC34:ODD35 OMY34:OMZ35 OWU34:OWV35 PGQ34:PGR35 PQM34:PQN35 QAI34:QAJ35 QKE34:QKF35 QUA34:QUB35 RDW34:RDX35 RNS34:RNT35 RXO34:RXP35 SHK34:SHL35 SRG34:SRH35 TBC34:TBD35 TKY34:TKZ35 TUU34:TUV35 UEQ34:UER35 UOM34:UON35 UYI34:UYJ35 VIE34:VIF35 VSA34:VSB35 WBW34:WBX35 WLS34:WLT35 WVO34:WVP35 G65570:H65571 JC65570:JD65571 SY65570:SZ65571 ACU65570:ACV65571 AMQ65570:AMR65571 AWM65570:AWN65571 BGI65570:BGJ65571 BQE65570:BQF65571 CAA65570:CAB65571 CJW65570:CJX65571 CTS65570:CTT65571 DDO65570:DDP65571 DNK65570:DNL65571 DXG65570:DXH65571 EHC65570:EHD65571 EQY65570:EQZ65571 FAU65570:FAV65571 FKQ65570:FKR65571 FUM65570:FUN65571 GEI65570:GEJ65571 GOE65570:GOF65571 GYA65570:GYB65571 HHW65570:HHX65571 HRS65570:HRT65571 IBO65570:IBP65571 ILK65570:ILL65571 IVG65570:IVH65571 JFC65570:JFD65571 JOY65570:JOZ65571 JYU65570:JYV65571 KIQ65570:KIR65571 KSM65570:KSN65571 LCI65570:LCJ65571 LME65570:LMF65571 LWA65570:LWB65571 MFW65570:MFX65571 MPS65570:MPT65571 MZO65570:MZP65571 NJK65570:NJL65571 NTG65570:NTH65571 ODC65570:ODD65571 OMY65570:OMZ65571 OWU65570:OWV65571 PGQ65570:PGR65571 PQM65570:PQN65571 QAI65570:QAJ65571 QKE65570:QKF65571 QUA65570:QUB65571 RDW65570:RDX65571 RNS65570:RNT65571 RXO65570:RXP65571 SHK65570:SHL65571 SRG65570:SRH65571 TBC65570:TBD65571 TKY65570:TKZ65571 TUU65570:TUV65571 UEQ65570:UER65571 UOM65570:UON65571 UYI65570:UYJ65571 VIE65570:VIF65571 VSA65570:VSB65571 WBW65570:WBX65571 WLS65570:WLT65571 WVO65570:WVP65571 G131106:H131107 JC131106:JD131107 SY131106:SZ131107 ACU131106:ACV131107 AMQ131106:AMR131107 AWM131106:AWN131107 BGI131106:BGJ131107 BQE131106:BQF131107 CAA131106:CAB131107 CJW131106:CJX131107 CTS131106:CTT131107 DDO131106:DDP131107 DNK131106:DNL131107 DXG131106:DXH131107 EHC131106:EHD131107 EQY131106:EQZ131107 FAU131106:FAV131107 FKQ131106:FKR131107 FUM131106:FUN131107 GEI131106:GEJ131107 GOE131106:GOF131107 GYA131106:GYB131107 HHW131106:HHX131107 HRS131106:HRT131107 IBO131106:IBP131107 ILK131106:ILL131107 IVG131106:IVH131107 JFC131106:JFD131107 JOY131106:JOZ131107 JYU131106:JYV131107 KIQ131106:KIR131107 KSM131106:KSN131107 LCI131106:LCJ131107 LME131106:LMF131107 LWA131106:LWB131107 MFW131106:MFX131107 MPS131106:MPT131107 MZO131106:MZP131107 NJK131106:NJL131107 NTG131106:NTH131107 ODC131106:ODD131107 OMY131106:OMZ131107 OWU131106:OWV131107 PGQ131106:PGR131107 PQM131106:PQN131107 QAI131106:QAJ131107 QKE131106:QKF131107 QUA131106:QUB131107 RDW131106:RDX131107 RNS131106:RNT131107 RXO131106:RXP131107 SHK131106:SHL131107 SRG131106:SRH131107 TBC131106:TBD131107 TKY131106:TKZ131107 TUU131106:TUV131107 UEQ131106:UER131107 UOM131106:UON131107 UYI131106:UYJ131107 VIE131106:VIF131107 VSA131106:VSB131107 WBW131106:WBX131107 WLS131106:WLT131107 WVO131106:WVP131107 G196642:H196643 JC196642:JD196643 SY196642:SZ196643 ACU196642:ACV196643 AMQ196642:AMR196643 AWM196642:AWN196643 BGI196642:BGJ196643 BQE196642:BQF196643 CAA196642:CAB196643 CJW196642:CJX196643 CTS196642:CTT196643 DDO196642:DDP196643 DNK196642:DNL196643 DXG196642:DXH196643 EHC196642:EHD196643 EQY196642:EQZ196643 FAU196642:FAV196643 FKQ196642:FKR196643 FUM196642:FUN196643 GEI196642:GEJ196643 GOE196642:GOF196643 GYA196642:GYB196643 HHW196642:HHX196643 HRS196642:HRT196643 IBO196642:IBP196643 ILK196642:ILL196643 IVG196642:IVH196643 JFC196642:JFD196643 JOY196642:JOZ196643 JYU196642:JYV196643 KIQ196642:KIR196643 KSM196642:KSN196643 LCI196642:LCJ196643 LME196642:LMF196643 LWA196642:LWB196643 MFW196642:MFX196643 MPS196642:MPT196643 MZO196642:MZP196643 NJK196642:NJL196643 NTG196642:NTH196643 ODC196642:ODD196643 OMY196642:OMZ196643 OWU196642:OWV196643 PGQ196642:PGR196643 PQM196642:PQN196643 QAI196642:QAJ196643 QKE196642:QKF196643 QUA196642:QUB196643 RDW196642:RDX196643 RNS196642:RNT196643 RXO196642:RXP196643 SHK196642:SHL196643 SRG196642:SRH196643 TBC196642:TBD196643 TKY196642:TKZ196643 TUU196642:TUV196643 UEQ196642:UER196643 UOM196642:UON196643 UYI196642:UYJ196643 VIE196642:VIF196643 VSA196642:VSB196643 WBW196642:WBX196643 WLS196642:WLT196643 WVO196642:WVP196643 G262178:H262179 JC262178:JD262179 SY262178:SZ262179 ACU262178:ACV262179 AMQ262178:AMR262179 AWM262178:AWN262179 BGI262178:BGJ262179 BQE262178:BQF262179 CAA262178:CAB262179 CJW262178:CJX262179 CTS262178:CTT262179 DDO262178:DDP262179 DNK262178:DNL262179 DXG262178:DXH262179 EHC262178:EHD262179 EQY262178:EQZ262179 FAU262178:FAV262179 FKQ262178:FKR262179 FUM262178:FUN262179 GEI262178:GEJ262179 GOE262178:GOF262179 GYA262178:GYB262179 HHW262178:HHX262179 HRS262178:HRT262179 IBO262178:IBP262179 ILK262178:ILL262179 IVG262178:IVH262179 JFC262178:JFD262179 JOY262178:JOZ262179 JYU262178:JYV262179 KIQ262178:KIR262179 KSM262178:KSN262179 LCI262178:LCJ262179 LME262178:LMF262179 LWA262178:LWB262179 MFW262178:MFX262179 MPS262178:MPT262179 MZO262178:MZP262179 NJK262178:NJL262179 NTG262178:NTH262179 ODC262178:ODD262179 OMY262178:OMZ262179 OWU262178:OWV262179 PGQ262178:PGR262179 PQM262178:PQN262179 QAI262178:QAJ262179 QKE262178:QKF262179 QUA262178:QUB262179 RDW262178:RDX262179 RNS262178:RNT262179 RXO262178:RXP262179 SHK262178:SHL262179 SRG262178:SRH262179 TBC262178:TBD262179 TKY262178:TKZ262179 TUU262178:TUV262179 UEQ262178:UER262179 UOM262178:UON262179 UYI262178:UYJ262179 VIE262178:VIF262179 VSA262178:VSB262179 WBW262178:WBX262179 WLS262178:WLT262179 WVO262178:WVP262179 G327714:H327715 JC327714:JD327715 SY327714:SZ327715 ACU327714:ACV327715 AMQ327714:AMR327715 AWM327714:AWN327715 BGI327714:BGJ327715 BQE327714:BQF327715 CAA327714:CAB327715 CJW327714:CJX327715 CTS327714:CTT327715 DDO327714:DDP327715 DNK327714:DNL327715 DXG327714:DXH327715 EHC327714:EHD327715 EQY327714:EQZ327715 FAU327714:FAV327715 FKQ327714:FKR327715 FUM327714:FUN327715 GEI327714:GEJ327715 GOE327714:GOF327715 GYA327714:GYB327715 HHW327714:HHX327715 HRS327714:HRT327715 IBO327714:IBP327715 ILK327714:ILL327715 IVG327714:IVH327715 JFC327714:JFD327715 JOY327714:JOZ327715 JYU327714:JYV327715 KIQ327714:KIR327715 KSM327714:KSN327715 LCI327714:LCJ327715 LME327714:LMF327715 LWA327714:LWB327715 MFW327714:MFX327715 MPS327714:MPT327715 MZO327714:MZP327715 NJK327714:NJL327715 NTG327714:NTH327715 ODC327714:ODD327715 OMY327714:OMZ327715 OWU327714:OWV327715 PGQ327714:PGR327715 PQM327714:PQN327715 QAI327714:QAJ327715 QKE327714:QKF327715 QUA327714:QUB327715 RDW327714:RDX327715 RNS327714:RNT327715 RXO327714:RXP327715 SHK327714:SHL327715 SRG327714:SRH327715 TBC327714:TBD327715 TKY327714:TKZ327715 TUU327714:TUV327715 UEQ327714:UER327715 UOM327714:UON327715 UYI327714:UYJ327715 VIE327714:VIF327715 VSA327714:VSB327715 WBW327714:WBX327715 WLS327714:WLT327715 WVO327714:WVP327715 G393250:H393251 JC393250:JD393251 SY393250:SZ393251 ACU393250:ACV393251 AMQ393250:AMR393251 AWM393250:AWN393251 BGI393250:BGJ393251 BQE393250:BQF393251 CAA393250:CAB393251 CJW393250:CJX393251 CTS393250:CTT393251 DDO393250:DDP393251 DNK393250:DNL393251 DXG393250:DXH393251 EHC393250:EHD393251 EQY393250:EQZ393251 FAU393250:FAV393251 FKQ393250:FKR393251 FUM393250:FUN393251 GEI393250:GEJ393251 GOE393250:GOF393251 GYA393250:GYB393251 HHW393250:HHX393251 HRS393250:HRT393251 IBO393250:IBP393251 ILK393250:ILL393251 IVG393250:IVH393251 JFC393250:JFD393251 JOY393250:JOZ393251 JYU393250:JYV393251 KIQ393250:KIR393251 KSM393250:KSN393251 LCI393250:LCJ393251 LME393250:LMF393251 LWA393250:LWB393251 MFW393250:MFX393251 MPS393250:MPT393251 MZO393250:MZP393251 NJK393250:NJL393251 NTG393250:NTH393251 ODC393250:ODD393251 OMY393250:OMZ393251 OWU393250:OWV393251 PGQ393250:PGR393251 PQM393250:PQN393251 QAI393250:QAJ393251 QKE393250:QKF393251 QUA393250:QUB393251 RDW393250:RDX393251 RNS393250:RNT393251 RXO393250:RXP393251 SHK393250:SHL393251 SRG393250:SRH393251 TBC393250:TBD393251 TKY393250:TKZ393251 TUU393250:TUV393251 UEQ393250:UER393251 UOM393250:UON393251 UYI393250:UYJ393251 VIE393250:VIF393251 VSA393250:VSB393251 WBW393250:WBX393251 WLS393250:WLT393251 WVO393250:WVP393251 G458786:H458787 JC458786:JD458787 SY458786:SZ458787 ACU458786:ACV458787 AMQ458786:AMR458787 AWM458786:AWN458787 BGI458786:BGJ458787 BQE458786:BQF458787 CAA458786:CAB458787 CJW458786:CJX458787 CTS458786:CTT458787 DDO458786:DDP458787 DNK458786:DNL458787 DXG458786:DXH458787 EHC458786:EHD458787 EQY458786:EQZ458787 FAU458786:FAV458787 FKQ458786:FKR458787 FUM458786:FUN458787 GEI458786:GEJ458787 GOE458786:GOF458787 GYA458786:GYB458787 HHW458786:HHX458787 HRS458786:HRT458787 IBO458786:IBP458787 ILK458786:ILL458787 IVG458786:IVH458787 JFC458786:JFD458787 JOY458786:JOZ458787 JYU458786:JYV458787 KIQ458786:KIR458787 KSM458786:KSN458787 LCI458786:LCJ458787 LME458786:LMF458787 LWA458786:LWB458787 MFW458786:MFX458787 MPS458786:MPT458787 MZO458786:MZP458787 NJK458786:NJL458787 NTG458786:NTH458787 ODC458786:ODD458787 OMY458786:OMZ458787 OWU458786:OWV458787 PGQ458786:PGR458787 PQM458786:PQN458787 QAI458786:QAJ458787 QKE458786:QKF458787 QUA458786:QUB458787 RDW458786:RDX458787 RNS458786:RNT458787 RXO458786:RXP458787 SHK458786:SHL458787 SRG458786:SRH458787 TBC458786:TBD458787 TKY458786:TKZ458787 TUU458786:TUV458787 UEQ458786:UER458787 UOM458786:UON458787 UYI458786:UYJ458787 VIE458786:VIF458787 VSA458786:VSB458787 WBW458786:WBX458787 WLS458786:WLT458787 WVO458786:WVP458787 G524322:H524323 JC524322:JD524323 SY524322:SZ524323 ACU524322:ACV524323 AMQ524322:AMR524323 AWM524322:AWN524323 BGI524322:BGJ524323 BQE524322:BQF524323 CAA524322:CAB524323 CJW524322:CJX524323 CTS524322:CTT524323 DDO524322:DDP524323 DNK524322:DNL524323 DXG524322:DXH524323 EHC524322:EHD524323 EQY524322:EQZ524323 FAU524322:FAV524323 FKQ524322:FKR524323 FUM524322:FUN524323 GEI524322:GEJ524323 GOE524322:GOF524323 GYA524322:GYB524323 HHW524322:HHX524323 HRS524322:HRT524323 IBO524322:IBP524323 ILK524322:ILL524323 IVG524322:IVH524323 JFC524322:JFD524323 JOY524322:JOZ524323 JYU524322:JYV524323 KIQ524322:KIR524323 KSM524322:KSN524323 LCI524322:LCJ524323 LME524322:LMF524323 LWA524322:LWB524323 MFW524322:MFX524323 MPS524322:MPT524323 MZO524322:MZP524323 NJK524322:NJL524323 NTG524322:NTH524323 ODC524322:ODD524323 OMY524322:OMZ524323 OWU524322:OWV524323 PGQ524322:PGR524323 PQM524322:PQN524323 QAI524322:QAJ524323 QKE524322:QKF524323 QUA524322:QUB524323 RDW524322:RDX524323 RNS524322:RNT524323 RXO524322:RXP524323 SHK524322:SHL524323 SRG524322:SRH524323 TBC524322:TBD524323 TKY524322:TKZ524323 TUU524322:TUV524323 UEQ524322:UER524323 UOM524322:UON524323 UYI524322:UYJ524323 VIE524322:VIF524323 VSA524322:VSB524323 WBW524322:WBX524323 WLS524322:WLT524323 WVO524322:WVP524323 G589858:H589859 JC589858:JD589859 SY589858:SZ589859 ACU589858:ACV589859 AMQ589858:AMR589859 AWM589858:AWN589859 BGI589858:BGJ589859 BQE589858:BQF589859 CAA589858:CAB589859 CJW589858:CJX589859 CTS589858:CTT589859 DDO589858:DDP589859 DNK589858:DNL589859 DXG589858:DXH589859 EHC589858:EHD589859 EQY589858:EQZ589859 FAU589858:FAV589859 FKQ589858:FKR589859 FUM589858:FUN589859 GEI589858:GEJ589859 GOE589858:GOF589859 GYA589858:GYB589859 HHW589858:HHX589859 HRS589858:HRT589859 IBO589858:IBP589859 ILK589858:ILL589859 IVG589858:IVH589859 JFC589858:JFD589859 JOY589858:JOZ589859 JYU589858:JYV589859 KIQ589858:KIR589859 KSM589858:KSN589859 LCI589858:LCJ589859 LME589858:LMF589859 LWA589858:LWB589859 MFW589858:MFX589859 MPS589858:MPT589859 MZO589858:MZP589859 NJK589858:NJL589859 NTG589858:NTH589859 ODC589858:ODD589859 OMY589858:OMZ589859 OWU589858:OWV589859 PGQ589858:PGR589859 PQM589858:PQN589859 QAI589858:QAJ589859 QKE589858:QKF589859 QUA589858:QUB589859 RDW589858:RDX589859 RNS589858:RNT589859 RXO589858:RXP589859 SHK589858:SHL589859 SRG589858:SRH589859 TBC589858:TBD589859 TKY589858:TKZ589859 TUU589858:TUV589859 UEQ589858:UER589859 UOM589858:UON589859 UYI589858:UYJ589859 VIE589858:VIF589859 VSA589858:VSB589859 WBW589858:WBX589859 WLS589858:WLT589859 WVO589858:WVP589859 G655394:H655395 JC655394:JD655395 SY655394:SZ655395 ACU655394:ACV655395 AMQ655394:AMR655395 AWM655394:AWN655395 BGI655394:BGJ655395 BQE655394:BQF655395 CAA655394:CAB655395 CJW655394:CJX655395 CTS655394:CTT655395 DDO655394:DDP655395 DNK655394:DNL655395 DXG655394:DXH655395 EHC655394:EHD655395 EQY655394:EQZ655395 FAU655394:FAV655395 FKQ655394:FKR655395 FUM655394:FUN655395 GEI655394:GEJ655395 GOE655394:GOF655395 GYA655394:GYB655395 HHW655394:HHX655395 HRS655394:HRT655395 IBO655394:IBP655395 ILK655394:ILL655395 IVG655394:IVH655395 JFC655394:JFD655395 JOY655394:JOZ655395 JYU655394:JYV655395 KIQ655394:KIR655395 KSM655394:KSN655395 LCI655394:LCJ655395 LME655394:LMF655395 LWA655394:LWB655395 MFW655394:MFX655395 MPS655394:MPT655395 MZO655394:MZP655395 NJK655394:NJL655395 NTG655394:NTH655395 ODC655394:ODD655395 OMY655394:OMZ655395 OWU655394:OWV655395 PGQ655394:PGR655395 PQM655394:PQN655395 QAI655394:QAJ655395 QKE655394:QKF655395 QUA655394:QUB655395 RDW655394:RDX655395 RNS655394:RNT655395 RXO655394:RXP655395 SHK655394:SHL655395 SRG655394:SRH655395 TBC655394:TBD655395 TKY655394:TKZ655395 TUU655394:TUV655395 UEQ655394:UER655395 UOM655394:UON655395 UYI655394:UYJ655395 VIE655394:VIF655395 VSA655394:VSB655395 WBW655394:WBX655395 WLS655394:WLT655395 WVO655394:WVP655395 G720930:H720931 JC720930:JD720931 SY720930:SZ720931 ACU720930:ACV720931 AMQ720930:AMR720931 AWM720930:AWN720931 BGI720930:BGJ720931 BQE720930:BQF720931 CAA720930:CAB720931 CJW720930:CJX720931 CTS720930:CTT720931 DDO720930:DDP720931 DNK720930:DNL720931 DXG720930:DXH720931 EHC720930:EHD720931 EQY720930:EQZ720931 FAU720930:FAV720931 FKQ720930:FKR720931 FUM720930:FUN720931 GEI720930:GEJ720931 GOE720930:GOF720931 GYA720930:GYB720931 HHW720930:HHX720931 HRS720930:HRT720931 IBO720930:IBP720931 ILK720930:ILL720931 IVG720930:IVH720931 JFC720930:JFD720931 JOY720930:JOZ720931 JYU720930:JYV720931 KIQ720930:KIR720931 KSM720930:KSN720931 LCI720930:LCJ720931 LME720930:LMF720931 LWA720930:LWB720931 MFW720930:MFX720931 MPS720930:MPT720931 MZO720930:MZP720931 NJK720930:NJL720931 NTG720930:NTH720931 ODC720930:ODD720931 OMY720930:OMZ720931 OWU720930:OWV720931 PGQ720930:PGR720931 PQM720930:PQN720931 QAI720930:QAJ720931 QKE720930:QKF720931 QUA720930:QUB720931 RDW720930:RDX720931 RNS720930:RNT720931 RXO720930:RXP720931 SHK720930:SHL720931 SRG720930:SRH720931 TBC720930:TBD720931 TKY720930:TKZ720931 TUU720930:TUV720931 UEQ720930:UER720931 UOM720930:UON720931 UYI720930:UYJ720931 VIE720930:VIF720931 VSA720930:VSB720931 WBW720930:WBX720931 WLS720930:WLT720931 WVO720930:WVP720931 G786466:H786467 JC786466:JD786467 SY786466:SZ786467 ACU786466:ACV786467 AMQ786466:AMR786467 AWM786466:AWN786467 BGI786466:BGJ786467 BQE786466:BQF786467 CAA786466:CAB786467 CJW786466:CJX786467 CTS786466:CTT786467 DDO786466:DDP786467 DNK786466:DNL786467 DXG786466:DXH786467 EHC786466:EHD786467 EQY786466:EQZ786467 FAU786466:FAV786467 FKQ786466:FKR786467 FUM786466:FUN786467 GEI786466:GEJ786467 GOE786466:GOF786467 GYA786466:GYB786467 HHW786466:HHX786467 HRS786466:HRT786467 IBO786466:IBP786467 ILK786466:ILL786467 IVG786466:IVH786467 JFC786466:JFD786467 JOY786466:JOZ786467 JYU786466:JYV786467 KIQ786466:KIR786467 KSM786466:KSN786467 LCI786466:LCJ786467 LME786466:LMF786467 LWA786466:LWB786467 MFW786466:MFX786467 MPS786466:MPT786467 MZO786466:MZP786467 NJK786466:NJL786467 NTG786466:NTH786467 ODC786466:ODD786467 OMY786466:OMZ786467 OWU786466:OWV786467 PGQ786466:PGR786467 PQM786466:PQN786467 QAI786466:QAJ786467 QKE786466:QKF786467 QUA786466:QUB786467 RDW786466:RDX786467 RNS786466:RNT786467 RXO786466:RXP786467 SHK786466:SHL786467 SRG786466:SRH786467 TBC786466:TBD786467 TKY786466:TKZ786467 TUU786466:TUV786467 UEQ786466:UER786467 UOM786466:UON786467 UYI786466:UYJ786467 VIE786466:VIF786467 VSA786466:VSB786467 WBW786466:WBX786467 WLS786466:WLT786467 WVO786466:WVP786467 G852002:H852003 JC852002:JD852003 SY852002:SZ852003 ACU852002:ACV852003 AMQ852002:AMR852003 AWM852002:AWN852003 BGI852002:BGJ852003 BQE852002:BQF852003 CAA852002:CAB852003 CJW852002:CJX852003 CTS852002:CTT852003 DDO852002:DDP852003 DNK852002:DNL852003 DXG852002:DXH852003 EHC852002:EHD852003 EQY852002:EQZ852003 FAU852002:FAV852003 FKQ852002:FKR852003 FUM852002:FUN852003 GEI852002:GEJ852003 GOE852002:GOF852003 GYA852002:GYB852003 HHW852002:HHX852003 HRS852002:HRT852003 IBO852002:IBP852003 ILK852002:ILL852003 IVG852002:IVH852003 JFC852002:JFD852003 JOY852002:JOZ852003 JYU852002:JYV852003 KIQ852002:KIR852003 KSM852002:KSN852003 LCI852002:LCJ852003 LME852002:LMF852003 LWA852002:LWB852003 MFW852002:MFX852003 MPS852002:MPT852003 MZO852002:MZP852003 NJK852002:NJL852003 NTG852002:NTH852003 ODC852002:ODD852003 OMY852002:OMZ852003 OWU852002:OWV852003 PGQ852002:PGR852003 PQM852002:PQN852003 QAI852002:QAJ852003 QKE852002:QKF852003 QUA852002:QUB852003 RDW852002:RDX852003 RNS852002:RNT852003 RXO852002:RXP852003 SHK852002:SHL852003 SRG852002:SRH852003 TBC852002:TBD852003 TKY852002:TKZ852003 TUU852002:TUV852003 UEQ852002:UER852003 UOM852002:UON852003 UYI852002:UYJ852003 VIE852002:VIF852003 VSA852002:VSB852003 WBW852002:WBX852003 WLS852002:WLT852003 WVO852002:WVP852003 G917538:H917539 JC917538:JD917539 SY917538:SZ917539 ACU917538:ACV917539 AMQ917538:AMR917539 AWM917538:AWN917539 BGI917538:BGJ917539 BQE917538:BQF917539 CAA917538:CAB917539 CJW917538:CJX917539 CTS917538:CTT917539 DDO917538:DDP917539 DNK917538:DNL917539 DXG917538:DXH917539 EHC917538:EHD917539 EQY917538:EQZ917539 FAU917538:FAV917539 FKQ917538:FKR917539 FUM917538:FUN917539 GEI917538:GEJ917539 GOE917538:GOF917539 GYA917538:GYB917539 HHW917538:HHX917539 HRS917538:HRT917539 IBO917538:IBP917539 ILK917538:ILL917539 IVG917538:IVH917539 JFC917538:JFD917539 JOY917538:JOZ917539 JYU917538:JYV917539 KIQ917538:KIR917539 KSM917538:KSN917539 LCI917538:LCJ917539 LME917538:LMF917539 LWA917538:LWB917539 MFW917538:MFX917539 MPS917538:MPT917539 MZO917538:MZP917539 NJK917538:NJL917539 NTG917538:NTH917539 ODC917538:ODD917539 OMY917538:OMZ917539 OWU917538:OWV917539 PGQ917538:PGR917539 PQM917538:PQN917539 QAI917538:QAJ917539 QKE917538:QKF917539 QUA917538:QUB917539 RDW917538:RDX917539 RNS917538:RNT917539 RXO917538:RXP917539 SHK917538:SHL917539 SRG917538:SRH917539 TBC917538:TBD917539 TKY917538:TKZ917539 TUU917538:TUV917539 UEQ917538:UER917539 UOM917538:UON917539 UYI917538:UYJ917539 VIE917538:VIF917539 VSA917538:VSB917539 WBW917538:WBX917539 WLS917538:WLT917539 WVO917538:WVP917539 G983074:H983075 JC983074:JD983075 SY983074:SZ983075 ACU983074:ACV983075 AMQ983074:AMR983075 AWM983074:AWN983075 BGI983074:BGJ983075 BQE983074:BQF983075 CAA983074:CAB983075 CJW983074:CJX983075 CTS983074:CTT983075 DDO983074:DDP983075 DNK983074:DNL983075 DXG983074:DXH983075 EHC983074:EHD983075 EQY983074:EQZ983075 FAU983074:FAV983075 FKQ983074:FKR983075 FUM983074:FUN983075 GEI983074:GEJ983075 GOE983074:GOF983075 GYA983074:GYB983075 HHW983074:HHX983075 HRS983074:HRT983075 IBO983074:IBP983075 ILK983074:ILL983075 IVG983074:IVH983075 JFC983074:JFD983075 JOY983074:JOZ983075 JYU983074:JYV983075 KIQ983074:KIR983075 KSM983074:KSN983075 LCI983074:LCJ983075 LME983074:LMF983075 LWA983074:LWB983075 MFW983074:MFX983075 MPS983074:MPT983075 MZO983074:MZP983075 NJK983074:NJL983075 NTG983074:NTH983075 ODC983074:ODD983075 OMY983074:OMZ983075 OWU983074:OWV983075 PGQ983074:PGR983075 PQM983074:PQN983075 QAI983074:QAJ983075 QKE983074:QKF983075 QUA983074:QUB983075 RDW983074:RDX983075 RNS983074:RNT983075 RXO983074:RXP983075 SHK983074:SHL983075 SRG983074:SRH983075 TBC983074:TBD983075 TKY983074:TKZ983075 TUU983074:TUV983075 UEQ983074:UER983075 UOM983074:UON983075 UYI983074:UYJ983075 VIE983074:VIF983075 VSA983074:VSB983075 WBW983074:WBX983075 WLS983074:WLT983075 WVO983074:WVP983075 G12:H15 JC43:JD43 SY43:SZ43 ACU43:ACV43 AMQ43:AMR43 AWM43:AWN43 BGI43:BGJ43 BQE43:BQF43 CAA43:CAB43 CJW43:CJX43 CTS43:CTT43 DDO43:DDP43 DNK43:DNL43 DXG43:DXH43 EHC43:EHD43 EQY43:EQZ43 FAU43:FAV43 FKQ43:FKR43 FUM43:FUN43 GEI43:GEJ43 GOE43:GOF43 GYA43:GYB43 HHW43:HHX43 HRS43:HRT43 IBO43:IBP43 ILK43:ILL43 IVG43:IVH43 JFC43:JFD43 JOY43:JOZ43 JYU43:JYV43 KIQ43:KIR43 KSM43:KSN43 LCI43:LCJ43 LME43:LMF43 LWA43:LWB43 MFW43:MFX43 MPS43:MPT43 MZO43:MZP43 NJK43:NJL43 NTG43:NTH43 ODC43:ODD43 OMY43:OMZ43 OWU43:OWV43 PGQ43:PGR43 PQM43:PQN43 QAI43:QAJ43 QKE43:QKF43 QUA43:QUB43 RDW43:RDX43 RNS43:RNT43 RXO43:RXP43 SHK43:SHL43 SRG43:SRH43 TBC43:TBD43 TKY43:TKZ43 TUU43:TUV43 UEQ43:UER43 UOM43:UON43 UYI43:UYJ43 VIE43:VIF43 VSA43:VSB43 WBW43:WBX43 WLS43:WLT43 WVO43:WVP43 G65579:H65579 JC65579:JD65579 SY65579:SZ65579 ACU65579:ACV65579 AMQ65579:AMR65579 AWM65579:AWN65579 BGI65579:BGJ65579 BQE65579:BQF65579 CAA65579:CAB65579 CJW65579:CJX65579 CTS65579:CTT65579 DDO65579:DDP65579 DNK65579:DNL65579 DXG65579:DXH65579 EHC65579:EHD65579 EQY65579:EQZ65579 FAU65579:FAV65579 FKQ65579:FKR65579 FUM65579:FUN65579 GEI65579:GEJ65579 GOE65579:GOF65579 GYA65579:GYB65579 HHW65579:HHX65579 HRS65579:HRT65579 IBO65579:IBP65579 ILK65579:ILL65579 IVG65579:IVH65579 JFC65579:JFD65579 JOY65579:JOZ65579 JYU65579:JYV65579 KIQ65579:KIR65579 KSM65579:KSN65579 LCI65579:LCJ65579 LME65579:LMF65579 LWA65579:LWB65579 MFW65579:MFX65579 MPS65579:MPT65579 MZO65579:MZP65579 NJK65579:NJL65579 NTG65579:NTH65579 ODC65579:ODD65579 OMY65579:OMZ65579 OWU65579:OWV65579 PGQ65579:PGR65579 PQM65579:PQN65579 QAI65579:QAJ65579 QKE65579:QKF65579 QUA65579:QUB65579 RDW65579:RDX65579 RNS65579:RNT65579 RXO65579:RXP65579 SHK65579:SHL65579 SRG65579:SRH65579 TBC65579:TBD65579 TKY65579:TKZ65579 TUU65579:TUV65579 UEQ65579:UER65579 UOM65579:UON65579 UYI65579:UYJ65579 VIE65579:VIF65579 VSA65579:VSB65579 WBW65579:WBX65579 WLS65579:WLT65579 WVO65579:WVP65579 G131115:H131115 JC131115:JD131115 SY131115:SZ131115 ACU131115:ACV131115 AMQ131115:AMR131115 AWM131115:AWN131115 BGI131115:BGJ131115 BQE131115:BQF131115 CAA131115:CAB131115 CJW131115:CJX131115 CTS131115:CTT131115 DDO131115:DDP131115 DNK131115:DNL131115 DXG131115:DXH131115 EHC131115:EHD131115 EQY131115:EQZ131115 FAU131115:FAV131115 FKQ131115:FKR131115 FUM131115:FUN131115 GEI131115:GEJ131115 GOE131115:GOF131115 GYA131115:GYB131115 HHW131115:HHX131115 HRS131115:HRT131115 IBO131115:IBP131115 ILK131115:ILL131115 IVG131115:IVH131115 JFC131115:JFD131115 JOY131115:JOZ131115 JYU131115:JYV131115 KIQ131115:KIR131115 KSM131115:KSN131115 LCI131115:LCJ131115 LME131115:LMF131115 LWA131115:LWB131115 MFW131115:MFX131115 MPS131115:MPT131115 MZO131115:MZP131115 NJK131115:NJL131115 NTG131115:NTH131115 ODC131115:ODD131115 OMY131115:OMZ131115 OWU131115:OWV131115 PGQ131115:PGR131115 PQM131115:PQN131115 QAI131115:QAJ131115 QKE131115:QKF131115 QUA131115:QUB131115 RDW131115:RDX131115 RNS131115:RNT131115 RXO131115:RXP131115 SHK131115:SHL131115 SRG131115:SRH131115 TBC131115:TBD131115 TKY131115:TKZ131115 TUU131115:TUV131115 UEQ131115:UER131115 UOM131115:UON131115 UYI131115:UYJ131115 VIE131115:VIF131115 VSA131115:VSB131115 WBW131115:WBX131115 WLS131115:WLT131115 WVO131115:WVP131115 G196651:H196651 JC196651:JD196651 SY196651:SZ196651 ACU196651:ACV196651 AMQ196651:AMR196651 AWM196651:AWN196651 BGI196651:BGJ196651 BQE196651:BQF196651 CAA196651:CAB196651 CJW196651:CJX196651 CTS196651:CTT196651 DDO196651:DDP196651 DNK196651:DNL196651 DXG196651:DXH196651 EHC196651:EHD196651 EQY196651:EQZ196651 FAU196651:FAV196651 FKQ196651:FKR196651 FUM196651:FUN196651 GEI196651:GEJ196651 GOE196651:GOF196651 GYA196651:GYB196651 HHW196651:HHX196651 HRS196651:HRT196651 IBO196651:IBP196651 ILK196651:ILL196651 IVG196651:IVH196651 JFC196651:JFD196651 JOY196651:JOZ196651 JYU196651:JYV196651 KIQ196651:KIR196651 KSM196651:KSN196651 LCI196651:LCJ196651 LME196651:LMF196651 LWA196651:LWB196651 MFW196651:MFX196651 MPS196651:MPT196651 MZO196651:MZP196651 NJK196651:NJL196651 NTG196651:NTH196651 ODC196651:ODD196651 OMY196651:OMZ196651 OWU196651:OWV196651 PGQ196651:PGR196651 PQM196651:PQN196651 QAI196651:QAJ196651 QKE196651:QKF196651 QUA196651:QUB196651 RDW196651:RDX196651 RNS196651:RNT196651 RXO196651:RXP196651 SHK196651:SHL196651 SRG196651:SRH196651 TBC196651:TBD196651 TKY196651:TKZ196651 TUU196651:TUV196651 UEQ196651:UER196651 UOM196651:UON196651 UYI196651:UYJ196651 VIE196651:VIF196651 VSA196651:VSB196651 WBW196651:WBX196651 WLS196651:WLT196651 WVO196651:WVP196651 G262187:H262187 JC262187:JD262187 SY262187:SZ262187 ACU262187:ACV262187 AMQ262187:AMR262187 AWM262187:AWN262187 BGI262187:BGJ262187 BQE262187:BQF262187 CAA262187:CAB262187 CJW262187:CJX262187 CTS262187:CTT262187 DDO262187:DDP262187 DNK262187:DNL262187 DXG262187:DXH262187 EHC262187:EHD262187 EQY262187:EQZ262187 FAU262187:FAV262187 FKQ262187:FKR262187 FUM262187:FUN262187 GEI262187:GEJ262187 GOE262187:GOF262187 GYA262187:GYB262187 HHW262187:HHX262187 HRS262187:HRT262187 IBO262187:IBP262187 ILK262187:ILL262187 IVG262187:IVH262187 JFC262187:JFD262187 JOY262187:JOZ262187 JYU262187:JYV262187 KIQ262187:KIR262187 KSM262187:KSN262187 LCI262187:LCJ262187 LME262187:LMF262187 LWA262187:LWB262187 MFW262187:MFX262187 MPS262187:MPT262187 MZO262187:MZP262187 NJK262187:NJL262187 NTG262187:NTH262187 ODC262187:ODD262187 OMY262187:OMZ262187 OWU262187:OWV262187 PGQ262187:PGR262187 PQM262187:PQN262187 QAI262187:QAJ262187 QKE262187:QKF262187 QUA262187:QUB262187 RDW262187:RDX262187 RNS262187:RNT262187 RXO262187:RXP262187 SHK262187:SHL262187 SRG262187:SRH262187 TBC262187:TBD262187 TKY262187:TKZ262187 TUU262187:TUV262187 UEQ262187:UER262187 UOM262187:UON262187 UYI262187:UYJ262187 VIE262187:VIF262187 VSA262187:VSB262187 WBW262187:WBX262187 WLS262187:WLT262187 WVO262187:WVP262187 G327723:H327723 JC327723:JD327723 SY327723:SZ327723 ACU327723:ACV327723 AMQ327723:AMR327723 AWM327723:AWN327723 BGI327723:BGJ327723 BQE327723:BQF327723 CAA327723:CAB327723 CJW327723:CJX327723 CTS327723:CTT327723 DDO327723:DDP327723 DNK327723:DNL327723 DXG327723:DXH327723 EHC327723:EHD327723 EQY327723:EQZ327723 FAU327723:FAV327723 FKQ327723:FKR327723 FUM327723:FUN327723 GEI327723:GEJ327723 GOE327723:GOF327723 GYA327723:GYB327723 HHW327723:HHX327723 HRS327723:HRT327723 IBO327723:IBP327723 ILK327723:ILL327723 IVG327723:IVH327723 JFC327723:JFD327723 JOY327723:JOZ327723 JYU327723:JYV327723 KIQ327723:KIR327723 KSM327723:KSN327723 LCI327723:LCJ327723 LME327723:LMF327723 LWA327723:LWB327723 MFW327723:MFX327723 MPS327723:MPT327723 MZO327723:MZP327723 NJK327723:NJL327723 NTG327723:NTH327723 ODC327723:ODD327723 OMY327723:OMZ327723 OWU327723:OWV327723 PGQ327723:PGR327723 PQM327723:PQN327723 QAI327723:QAJ327723 QKE327723:QKF327723 QUA327723:QUB327723 RDW327723:RDX327723 RNS327723:RNT327723 RXO327723:RXP327723 SHK327723:SHL327723 SRG327723:SRH327723 TBC327723:TBD327723 TKY327723:TKZ327723 TUU327723:TUV327723 UEQ327723:UER327723 UOM327723:UON327723 UYI327723:UYJ327723 VIE327723:VIF327723 VSA327723:VSB327723 WBW327723:WBX327723 WLS327723:WLT327723 WVO327723:WVP327723 G393259:H393259 JC393259:JD393259 SY393259:SZ393259 ACU393259:ACV393259 AMQ393259:AMR393259 AWM393259:AWN393259 BGI393259:BGJ393259 BQE393259:BQF393259 CAA393259:CAB393259 CJW393259:CJX393259 CTS393259:CTT393259 DDO393259:DDP393259 DNK393259:DNL393259 DXG393259:DXH393259 EHC393259:EHD393259 EQY393259:EQZ393259 FAU393259:FAV393259 FKQ393259:FKR393259 FUM393259:FUN393259 GEI393259:GEJ393259 GOE393259:GOF393259 GYA393259:GYB393259 HHW393259:HHX393259 HRS393259:HRT393259 IBO393259:IBP393259 ILK393259:ILL393259 IVG393259:IVH393259 JFC393259:JFD393259 JOY393259:JOZ393259 JYU393259:JYV393259 KIQ393259:KIR393259 KSM393259:KSN393259 LCI393259:LCJ393259 LME393259:LMF393259 LWA393259:LWB393259 MFW393259:MFX393259 MPS393259:MPT393259 MZO393259:MZP393259 NJK393259:NJL393259 NTG393259:NTH393259 ODC393259:ODD393259 OMY393259:OMZ393259 OWU393259:OWV393259 PGQ393259:PGR393259 PQM393259:PQN393259 QAI393259:QAJ393259 QKE393259:QKF393259 QUA393259:QUB393259 RDW393259:RDX393259 RNS393259:RNT393259 RXO393259:RXP393259 SHK393259:SHL393259 SRG393259:SRH393259 TBC393259:TBD393259 TKY393259:TKZ393259 TUU393259:TUV393259 UEQ393259:UER393259 UOM393259:UON393259 UYI393259:UYJ393259 VIE393259:VIF393259 VSA393259:VSB393259 WBW393259:WBX393259 WLS393259:WLT393259 WVO393259:WVP393259 G458795:H458795 JC458795:JD458795 SY458795:SZ458795 ACU458795:ACV458795 AMQ458795:AMR458795 AWM458795:AWN458795 BGI458795:BGJ458795 BQE458795:BQF458795 CAA458795:CAB458795 CJW458795:CJX458795 CTS458795:CTT458795 DDO458795:DDP458795 DNK458795:DNL458795 DXG458795:DXH458795 EHC458795:EHD458795 EQY458795:EQZ458795 FAU458795:FAV458795 FKQ458795:FKR458795 FUM458795:FUN458795 GEI458795:GEJ458795 GOE458795:GOF458795 GYA458795:GYB458795 HHW458795:HHX458795 HRS458795:HRT458795 IBO458795:IBP458795 ILK458795:ILL458795 IVG458795:IVH458795 JFC458795:JFD458795 JOY458795:JOZ458795 JYU458795:JYV458795 KIQ458795:KIR458795 KSM458795:KSN458795 LCI458795:LCJ458795 LME458795:LMF458795 LWA458795:LWB458795 MFW458795:MFX458795 MPS458795:MPT458795 MZO458795:MZP458795 NJK458795:NJL458795 NTG458795:NTH458795 ODC458795:ODD458795 OMY458795:OMZ458795 OWU458795:OWV458795 PGQ458795:PGR458795 PQM458795:PQN458795 QAI458795:QAJ458795 QKE458795:QKF458795 QUA458795:QUB458795 RDW458795:RDX458795 RNS458795:RNT458795 RXO458795:RXP458795 SHK458795:SHL458795 SRG458795:SRH458795 TBC458795:TBD458795 TKY458795:TKZ458795 TUU458795:TUV458795 UEQ458795:UER458795 UOM458795:UON458795 UYI458795:UYJ458795 VIE458795:VIF458795 VSA458795:VSB458795 WBW458795:WBX458795 WLS458795:WLT458795 WVO458795:WVP458795 G524331:H524331 JC524331:JD524331 SY524331:SZ524331 ACU524331:ACV524331 AMQ524331:AMR524331 AWM524331:AWN524331 BGI524331:BGJ524331 BQE524331:BQF524331 CAA524331:CAB524331 CJW524331:CJX524331 CTS524331:CTT524331 DDO524331:DDP524331 DNK524331:DNL524331 DXG524331:DXH524331 EHC524331:EHD524331 EQY524331:EQZ524331 FAU524331:FAV524331 FKQ524331:FKR524331 FUM524331:FUN524331 GEI524331:GEJ524331 GOE524331:GOF524331 GYA524331:GYB524331 HHW524331:HHX524331 HRS524331:HRT524331 IBO524331:IBP524331 ILK524331:ILL524331 IVG524331:IVH524331 JFC524331:JFD524331 JOY524331:JOZ524331 JYU524331:JYV524331 KIQ524331:KIR524331 KSM524331:KSN524331 LCI524331:LCJ524331 LME524331:LMF524331 LWA524331:LWB524331 MFW524331:MFX524331 MPS524331:MPT524331 MZO524331:MZP524331 NJK524331:NJL524331 NTG524331:NTH524331 ODC524331:ODD524331 OMY524331:OMZ524331 OWU524331:OWV524331 PGQ524331:PGR524331 PQM524331:PQN524331 QAI524331:QAJ524331 QKE524331:QKF524331 QUA524331:QUB524331 RDW524331:RDX524331 RNS524331:RNT524331 RXO524331:RXP524331 SHK524331:SHL524331 SRG524331:SRH524331 TBC524331:TBD524331 TKY524331:TKZ524331 TUU524331:TUV524331 UEQ524331:UER524331 UOM524331:UON524331 UYI524331:UYJ524331 VIE524331:VIF524331 VSA524331:VSB524331 WBW524331:WBX524331 WLS524331:WLT524331 WVO524331:WVP524331 G589867:H589867 JC589867:JD589867 SY589867:SZ589867 ACU589867:ACV589867 AMQ589867:AMR589867 AWM589867:AWN589867 BGI589867:BGJ589867 BQE589867:BQF589867 CAA589867:CAB589867 CJW589867:CJX589867 CTS589867:CTT589867 DDO589867:DDP589867 DNK589867:DNL589867 DXG589867:DXH589867 EHC589867:EHD589867 EQY589867:EQZ589867 FAU589867:FAV589867 FKQ589867:FKR589867 FUM589867:FUN589867 GEI589867:GEJ589867 GOE589867:GOF589867 GYA589867:GYB589867 HHW589867:HHX589867 HRS589867:HRT589867 IBO589867:IBP589867 ILK589867:ILL589867 IVG589867:IVH589867 JFC589867:JFD589867 JOY589867:JOZ589867 JYU589867:JYV589867 KIQ589867:KIR589867 KSM589867:KSN589867 LCI589867:LCJ589867 LME589867:LMF589867 LWA589867:LWB589867 MFW589867:MFX589867 MPS589867:MPT589867 MZO589867:MZP589867 NJK589867:NJL589867 NTG589867:NTH589867 ODC589867:ODD589867 OMY589867:OMZ589867 OWU589867:OWV589867 PGQ589867:PGR589867 PQM589867:PQN589867 QAI589867:QAJ589867 QKE589867:QKF589867 QUA589867:QUB589867 RDW589867:RDX589867 RNS589867:RNT589867 RXO589867:RXP589867 SHK589867:SHL589867 SRG589867:SRH589867 TBC589867:TBD589867 TKY589867:TKZ589867 TUU589867:TUV589867 UEQ589867:UER589867 UOM589867:UON589867 UYI589867:UYJ589867 VIE589867:VIF589867 VSA589867:VSB589867 WBW589867:WBX589867 WLS589867:WLT589867 WVO589867:WVP589867 G655403:H655403 JC655403:JD655403 SY655403:SZ655403 ACU655403:ACV655403 AMQ655403:AMR655403 AWM655403:AWN655403 BGI655403:BGJ655403 BQE655403:BQF655403 CAA655403:CAB655403 CJW655403:CJX655403 CTS655403:CTT655403 DDO655403:DDP655403 DNK655403:DNL655403 DXG655403:DXH655403 EHC655403:EHD655403 EQY655403:EQZ655403 FAU655403:FAV655403 FKQ655403:FKR655403 FUM655403:FUN655403 GEI655403:GEJ655403 GOE655403:GOF655403 GYA655403:GYB655403 HHW655403:HHX655403 HRS655403:HRT655403 IBO655403:IBP655403 ILK655403:ILL655403 IVG655403:IVH655403 JFC655403:JFD655403 JOY655403:JOZ655403 JYU655403:JYV655403 KIQ655403:KIR655403 KSM655403:KSN655403 LCI655403:LCJ655403 LME655403:LMF655403 LWA655403:LWB655403 MFW655403:MFX655403 MPS655403:MPT655403 MZO655403:MZP655403 NJK655403:NJL655403 NTG655403:NTH655403 ODC655403:ODD655403 OMY655403:OMZ655403 OWU655403:OWV655403 PGQ655403:PGR655403 PQM655403:PQN655403 QAI655403:QAJ655403 QKE655403:QKF655403 QUA655403:QUB655403 RDW655403:RDX655403 RNS655403:RNT655403 RXO655403:RXP655403 SHK655403:SHL655403 SRG655403:SRH655403 TBC655403:TBD655403 TKY655403:TKZ655403 TUU655403:TUV655403 UEQ655403:UER655403 UOM655403:UON655403 UYI655403:UYJ655403 VIE655403:VIF655403 VSA655403:VSB655403 WBW655403:WBX655403 WLS655403:WLT655403 WVO655403:WVP655403 G720939:H720939 JC720939:JD720939 SY720939:SZ720939 ACU720939:ACV720939 AMQ720939:AMR720939 AWM720939:AWN720939 BGI720939:BGJ720939 BQE720939:BQF720939 CAA720939:CAB720939 CJW720939:CJX720939 CTS720939:CTT720939 DDO720939:DDP720939 DNK720939:DNL720939 DXG720939:DXH720939 EHC720939:EHD720939 EQY720939:EQZ720939 FAU720939:FAV720939 FKQ720939:FKR720939 FUM720939:FUN720939 GEI720939:GEJ720939 GOE720939:GOF720939 GYA720939:GYB720939 HHW720939:HHX720939 HRS720939:HRT720939 IBO720939:IBP720939 ILK720939:ILL720939 IVG720939:IVH720939 JFC720939:JFD720939 JOY720939:JOZ720939 JYU720939:JYV720939 KIQ720939:KIR720939 KSM720939:KSN720939 LCI720939:LCJ720939 LME720939:LMF720939 LWA720939:LWB720939 MFW720939:MFX720939 MPS720939:MPT720939 MZO720939:MZP720939 NJK720939:NJL720939 NTG720939:NTH720939 ODC720939:ODD720939 OMY720939:OMZ720939 OWU720939:OWV720939 PGQ720939:PGR720939 PQM720939:PQN720939 QAI720939:QAJ720939 QKE720939:QKF720939 QUA720939:QUB720939 RDW720939:RDX720939 RNS720939:RNT720939 RXO720939:RXP720939 SHK720939:SHL720939 SRG720939:SRH720939 TBC720939:TBD720939 TKY720939:TKZ720939 TUU720939:TUV720939 UEQ720939:UER720939 UOM720939:UON720939 UYI720939:UYJ720939 VIE720939:VIF720939 VSA720939:VSB720939 WBW720939:WBX720939 WLS720939:WLT720939 WVO720939:WVP720939 G786475:H786475 JC786475:JD786475 SY786475:SZ786475 ACU786475:ACV786475 AMQ786475:AMR786475 AWM786475:AWN786475 BGI786475:BGJ786475 BQE786475:BQF786475 CAA786475:CAB786475 CJW786475:CJX786475 CTS786475:CTT786475 DDO786475:DDP786475 DNK786475:DNL786475 DXG786475:DXH786475 EHC786475:EHD786475 EQY786475:EQZ786475 FAU786475:FAV786475 FKQ786475:FKR786475 FUM786475:FUN786475 GEI786475:GEJ786475 GOE786475:GOF786475 GYA786475:GYB786475 HHW786475:HHX786475 HRS786475:HRT786475 IBO786475:IBP786475 ILK786475:ILL786475 IVG786475:IVH786475 JFC786475:JFD786475 JOY786475:JOZ786475 JYU786475:JYV786475 KIQ786475:KIR786475 KSM786475:KSN786475 LCI786475:LCJ786475 LME786475:LMF786475 LWA786475:LWB786475 MFW786475:MFX786475 MPS786475:MPT786475 MZO786475:MZP786475 NJK786475:NJL786475 NTG786475:NTH786475 ODC786475:ODD786475 OMY786475:OMZ786475 OWU786475:OWV786475 PGQ786475:PGR786475 PQM786475:PQN786475 QAI786475:QAJ786475 QKE786475:QKF786475 QUA786475:QUB786475 RDW786475:RDX786475 RNS786475:RNT786475 RXO786475:RXP786475 SHK786475:SHL786475 SRG786475:SRH786475 TBC786475:TBD786475 TKY786475:TKZ786475 TUU786475:TUV786475 UEQ786475:UER786475 UOM786475:UON786475 UYI786475:UYJ786475 VIE786475:VIF786475 VSA786475:VSB786475 WBW786475:WBX786475 WLS786475:WLT786475 WVO786475:WVP786475 G852011:H852011 JC852011:JD852011 SY852011:SZ852011 ACU852011:ACV852011 AMQ852011:AMR852011 AWM852011:AWN852011 BGI852011:BGJ852011 BQE852011:BQF852011 CAA852011:CAB852011 CJW852011:CJX852011 CTS852011:CTT852011 DDO852011:DDP852011 DNK852011:DNL852011 DXG852011:DXH852011 EHC852011:EHD852011 EQY852011:EQZ852011 FAU852011:FAV852011 FKQ852011:FKR852011 FUM852011:FUN852011 GEI852011:GEJ852011 GOE852011:GOF852011 GYA852011:GYB852011 HHW852011:HHX852011 HRS852011:HRT852011 IBO852011:IBP852011 ILK852011:ILL852011 IVG852011:IVH852011 JFC852011:JFD852011 JOY852011:JOZ852011 JYU852011:JYV852011 KIQ852011:KIR852011 KSM852011:KSN852011 LCI852011:LCJ852011 LME852011:LMF852011 LWA852011:LWB852011 MFW852011:MFX852011 MPS852011:MPT852011 MZO852011:MZP852011 NJK852011:NJL852011 NTG852011:NTH852011 ODC852011:ODD852011 OMY852011:OMZ852011 OWU852011:OWV852011 PGQ852011:PGR852011 PQM852011:PQN852011 QAI852011:QAJ852011 QKE852011:QKF852011 QUA852011:QUB852011 RDW852011:RDX852011 RNS852011:RNT852011 RXO852011:RXP852011 SHK852011:SHL852011 SRG852011:SRH852011 TBC852011:TBD852011 TKY852011:TKZ852011 TUU852011:TUV852011 UEQ852011:UER852011 UOM852011:UON852011 UYI852011:UYJ852011 VIE852011:VIF852011 VSA852011:VSB852011 WBW852011:WBX852011 WLS852011:WLT852011 WVO852011:WVP852011 G917547:H917547 JC917547:JD917547 SY917547:SZ917547 ACU917547:ACV917547 AMQ917547:AMR917547 AWM917547:AWN917547 BGI917547:BGJ917547 BQE917547:BQF917547 CAA917547:CAB917547 CJW917547:CJX917547 CTS917547:CTT917547 DDO917547:DDP917547 DNK917547:DNL917547 DXG917547:DXH917547 EHC917547:EHD917547 EQY917547:EQZ917547 FAU917547:FAV917547 FKQ917547:FKR917547 FUM917547:FUN917547 GEI917547:GEJ917547 GOE917547:GOF917547 GYA917547:GYB917547 HHW917547:HHX917547 HRS917547:HRT917547 IBO917547:IBP917547 ILK917547:ILL917547 IVG917547:IVH917547 JFC917547:JFD917547 JOY917547:JOZ917547 JYU917547:JYV917547 KIQ917547:KIR917547 KSM917547:KSN917547 LCI917547:LCJ917547 LME917547:LMF917547 LWA917547:LWB917547 MFW917547:MFX917547 MPS917547:MPT917547 MZO917547:MZP917547 NJK917547:NJL917547 NTG917547:NTH917547 ODC917547:ODD917547 OMY917547:OMZ917547 OWU917547:OWV917547 PGQ917547:PGR917547 PQM917547:PQN917547 QAI917547:QAJ917547 QKE917547:QKF917547 QUA917547:QUB917547 RDW917547:RDX917547 RNS917547:RNT917547 RXO917547:RXP917547 SHK917547:SHL917547 SRG917547:SRH917547 TBC917547:TBD917547 TKY917547:TKZ917547 TUU917547:TUV917547 UEQ917547:UER917547 UOM917547:UON917547 UYI917547:UYJ917547 VIE917547:VIF917547 VSA917547:VSB917547 WBW917547:WBX917547 WLS917547:WLT917547 WVO917547:WVP917547 G983083:H983083 JC983083:JD983083 SY983083:SZ983083 ACU983083:ACV983083 AMQ983083:AMR983083 AWM983083:AWN983083 BGI983083:BGJ983083 BQE983083:BQF983083 CAA983083:CAB983083 CJW983083:CJX983083 CTS983083:CTT983083 DDO983083:DDP983083 DNK983083:DNL983083 DXG983083:DXH983083 EHC983083:EHD983083 EQY983083:EQZ983083 FAU983083:FAV983083 FKQ983083:FKR983083 FUM983083:FUN983083 GEI983083:GEJ983083 GOE983083:GOF983083 GYA983083:GYB983083 HHW983083:HHX983083 HRS983083:HRT983083 IBO983083:IBP983083 ILK983083:ILL983083 IVG983083:IVH983083 JFC983083:JFD983083 JOY983083:JOZ983083 JYU983083:JYV983083 KIQ983083:KIR983083 KSM983083:KSN983083 LCI983083:LCJ983083 LME983083:LMF983083 LWA983083:LWB983083 MFW983083:MFX983083 MPS983083:MPT983083 MZO983083:MZP983083 NJK983083:NJL983083 NTG983083:NTH983083 ODC983083:ODD983083 OMY983083:OMZ983083 OWU983083:OWV983083 PGQ983083:PGR983083 PQM983083:PQN983083 QAI983083:QAJ983083 QKE983083:QKF983083 QUA983083:QUB983083 RDW983083:RDX983083 RNS983083:RNT983083 RXO983083:RXP983083 SHK983083:SHL983083 SRG983083:SRH983083 TBC983083:TBD983083 TKY983083:TKZ983083 TUU983083:TUV983083 UEQ983083:UER983083 UOM983083:UON983083 UYI983083:UYJ983083 G43:H43 C12:D17 G18:H19 G34:H35 G22:H26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88"/>
  <sheetViews>
    <sheetView zoomScaleNormal="100" zoomScaleSheetLayoutView="80" workbookViewId="0">
      <selection activeCell="B4" sqref="B4"/>
    </sheetView>
  </sheetViews>
  <sheetFormatPr defaultColWidth="10.7109375" defaultRowHeight="15.75"/>
  <cols>
    <col min="1" max="1" width="68.140625" style="269" customWidth="1"/>
    <col min="2" max="2" width="12" style="269" customWidth="1"/>
    <col min="3" max="3" width="18.7109375" style="305" customWidth="1"/>
    <col min="4" max="4" width="15.5703125" style="305" customWidth="1"/>
    <col min="5" max="9" width="10.7109375" style="260"/>
    <col min="10" max="256" width="10.7109375" style="269"/>
    <col min="257" max="257" width="79.85546875" style="269" customWidth="1"/>
    <col min="258" max="258" width="13.5703125" style="269" bestFit="1" customWidth="1"/>
    <col min="259" max="259" width="24" style="269" customWidth="1"/>
    <col min="260" max="260" width="23.140625" style="269" customWidth="1"/>
    <col min="261" max="512" width="10.7109375" style="269"/>
    <col min="513" max="513" width="79.85546875" style="269" customWidth="1"/>
    <col min="514" max="514" width="13.5703125" style="269" bestFit="1" customWidth="1"/>
    <col min="515" max="515" width="24" style="269" customWidth="1"/>
    <col min="516" max="516" width="23.140625" style="269" customWidth="1"/>
    <col min="517" max="768" width="10.7109375" style="269"/>
    <col min="769" max="769" width="79.85546875" style="269" customWidth="1"/>
    <col min="770" max="770" width="13.5703125" style="269" bestFit="1" customWidth="1"/>
    <col min="771" max="771" width="24" style="269" customWidth="1"/>
    <col min="772" max="772" width="23.140625" style="269" customWidth="1"/>
    <col min="773" max="1024" width="10.7109375" style="269"/>
    <col min="1025" max="1025" width="79.85546875" style="269" customWidth="1"/>
    <col min="1026" max="1026" width="13.5703125" style="269" bestFit="1" customWidth="1"/>
    <col min="1027" max="1027" width="24" style="269" customWidth="1"/>
    <col min="1028" max="1028" width="23.140625" style="269" customWidth="1"/>
    <col min="1029" max="1280" width="10.7109375" style="269"/>
    <col min="1281" max="1281" width="79.85546875" style="269" customWidth="1"/>
    <col min="1282" max="1282" width="13.5703125" style="269" bestFit="1" customWidth="1"/>
    <col min="1283" max="1283" width="24" style="269" customWidth="1"/>
    <col min="1284" max="1284" width="23.140625" style="269" customWidth="1"/>
    <col min="1285" max="1536" width="10.7109375" style="269"/>
    <col min="1537" max="1537" width="79.85546875" style="269" customWidth="1"/>
    <col min="1538" max="1538" width="13.5703125" style="269" bestFit="1" customWidth="1"/>
    <col min="1539" max="1539" width="24" style="269" customWidth="1"/>
    <col min="1540" max="1540" width="23.140625" style="269" customWidth="1"/>
    <col min="1541" max="1792" width="10.7109375" style="269"/>
    <col min="1793" max="1793" width="79.85546875" style="269" customWidth="1"/>
    <col min="1794" max="1794" width="13.5703125" style="269" bestFit="1" customWidth="1"/>
    <col min="1795" max="1795" width="24" style="269" customWidth="1"/>
    <col min="1796" max="1796" width="23.140625" style="269" customWidth="1"/>
    <col min="1797" max="2048" width="10.7109375" style="269"/>
    <col min="2049" max="2049" width="79.85546875" style="269" customWidth="1"/>
    <col min="2050" max="2050" width="13.5703125" style="269" bestFit="1" customWidth="1"/>
    <col min="2051" max="2051" width="24" style="269" customWidth="1"/>
    <col min="2052" max="2052" width="23.140625" style="269" customWidth="1"/>
    <col min="2053" max="2304" width="10.7109375" style="269"/>
    <col min="2305" max="2305" width="79.85546875" style="269" customWidth="1"/>
    <col min="2306" max="2306" width="13.5703125" style="269" bestFit="1" customWidth="1"/>
    <col min="2307" max="2307" width="24" style="269" customWidth="1"/>
    <col min="2308" max="2308" width="23.140625" style="269" customWidth="1"/>
    <col min="2309" max="2560" width="10.7109375" style="269"/>
    <col min="2561" max="2561" width="79.85546875" style="269" customWidth="1"/>
    <col min="2562" max="2562" width="13.5703125" style="269" bestFit="1" customWidth="1"/>
    <col min="2563" max="2563" width="24" style="269" customWidth="1"/>
    <col min="2564" max="2564" width="23.140625" style="269" customWidth="1"/>
    <col min="2565" max="2816" width="10.7109375" style="269"/>
    <col min="2817" max="2817" width="79.85546875" style="269" customWidth="1"/>
    <col min="2818" max="2818" width="13.5703125" style="269" bestFit="1" customWidth="1"/>
    <col min="2819" max="2819" width="24" style="269" customWidth="1"/>
    <col min="2820" max="2820" width="23.140625" style="269" customWidth="1"/>
    <col min="2821" max="3072" width="10.7109375" style="269"/>
    <col min="3073" max="3073" width="79.85546875" style="269" customWidth="1"/>
    <col min="3074" max="3074" width="13.5703125" style="269" bestFit="1" customWidth="1"/>
    <col min="3075" max="3075" width="24" style="269" customWidth="1"/>
    <col min="3076" max="3076" width="23.140625" style="269" customWidth="1"/>
    <col min="3077" max="3328" width="10.7109375" style="269"/>
    <col min="3329" max="3329" width="79.85546875" style="269" customWidth="1"/>
    <col min="3330" max="3330" width="13.5703125" style="269" bestFit="1" customWidth="1"/>
    <col min="3331" max="3331" width="24" style="269" customWidth="1"/>
    <col min="3332" max="3332" width="23.140625" style="269" customWidth="1"/>
    <col min="3333" max="3584" width="10.7109375" style="269"/>
    <col min="3585" max="3585" width="79.85546875" style="269" customWidth="1"/>
    <col min="3586" max="3586" width="13.5703125" style="269" bestFit="1" customWidth="1"/>
    <col min="3587" max="3587" width="24" style="269" customWidth="1"/>
    <col min="3588" max="3588" width="23.140625" style="269" customWidth="1"/>
    <col min="3589" max="3840" width="10.7109375" style="269"/>
    <col min="3841" max="3841" width="79.85546875" style="269" customWidth="1"/>
    <col min="3842" max="3842" width="13.5703125" style="269" bestFit="1" customWidth="1"/>
    <col min="3843" max="3843" width="24" style="269" customWidth="1"/>
    <col min="3844" max="3844" width="23.140625" style="269" customWidth="1"/>
    <col min="3845" max="4096" width="10.7109375" style="269"/>
    <col min="4097" max="4097" width="79.85546875" style="269" customWidth="1"/>
    <col min="4098" max="4098" width="13.5703125" style="269" bestFit="1" customWidth="1"/>
    <col min="4099" max="4099" width="24" style="269" customWidth="1"/>
    <col min="4100" max="4100" width="23.140625" style="269" customWidth="1"/>
    <col min="4101" max="4352" width="10.7109375" style="269"/>
    <col min="4353" max="4353" width="79.85546875" style="269" customWidth="1"/>
    <col min="4354" max="4354" width="13.5703125" style="269" bestFit="1" customWidth="1"/>
    <col min="4355" max="4355" width="24" style="269" customWidth="1"/>
    <col min="4356" max="4356" width="23.140625" style="269" customWidth="1"/>
    <col min="4357" max="4608" width="10.7109375" style="269"/>
    <col min="4609" max="4609" width="79.85546875" style="269" customWidth="1"/>
    <col min="4610" max="4610" width="13.5703125" style="269" bestFit="1" customWidth="1"/>
    <col min="4611" max="4611" width="24" style="269" customWidth="1"/>
    <col min="4612" max="4612" width="23.140625" style="269" customWidth="1"/>
    <col min="4613" max="4864" width="10.7109375" style="269"/>
    <col min="4865" max="4865" width="79.85546875" style="269" customWidth="1"/>
    <col min="4866" max="4866" width="13.5703125" style="269" bestFit="1" customWidth="1"/>
    <col min="4867" max="4867" width="24" style="269" customWidth="1"/>
    <col min="4868" max="4868" width="23.140625" style="269" customWidth="1"/>
    <col min="4869" max="5120" width="10.7109375" style="269"/>
    <col min="5121" max="5121" width="79.85546875" style="269" customWidth="1"/>
    <col min="5122" max="5122" width="13.5703125" style="269" bestFit="1" customWidth="1"/>
    <col min="5123" max="5123" width="24" style="269" customWidth="1"/>
    <col min="5124" max="5124" width="23.140625" style="269" customWidth="1"/>
    <col min="5125" max="5376" width="10.7109375" style="269"/>
    <col min="5377" max="5377" width="79.85546875" style="269" customWidth="1"/>
    <col min="5378" max="5378" width="13.5703125" style="269" bestFit="1" customWidth="1"/>
    <col min="5379" max="5379" width="24" style="269" customWidth="1"/>
    <col min="5380" max="5380" width="23.140625" style="269" customWidth="1"/>
    <col min="5381" max="5632" width="10.7109375" style="269"/>
    <col min="5633" max="5633" width="79.85546875" style="269" customWidth="1"/>
    <col min="5634" max="5634" width="13.5703125" style="269" bestFit="1" customWidth="1"/>
    <col min="5635" max="5635" width="24" style="269" customWidth="1"/>
    <col min="5636" max="5636" width="23.140625" style="269" customWidth="1"/>
    <col min="5637" max="5888" width="10.7109375" style="269"/>
    <col min="5889" max="5889" width="79.85546875" style="269" customWidth="1"/>
    <col min="5890" max="5890" width="13.5703125" style="269" bestFit="1" customWidth="1"/>
    <col min="5891" max="5891" width="24" style="269" customWidth="1"/>
    <col min="5892" max="5892" width="23.140625" style="269" customWidth="1"/>
    <col min="5893" max="6144" width="10.7109375" style="269"/>
    <col min="6145" max="6145" width="79.85546875" style="269" customWidth="1"/>
    <col min="6146" max="6146" width="13.5703125" style="269" bestFit="1" customWidth="1"/>
    <col min="6147" max="6147" width="24" style="269" customWidth="1"/>
    <col min="6148" max="6148" width="23.140625" style="269" customWidth="1"/>
    <col min="6149" max="6400" width="10.7109375" style="269"/>
    <col min="6401" max="6401" width="79.85546875" style="269" customWidth="1"/>
    <col min="6402" max="6402" width="13.5703125" style="269" bestFit="1" customWidth="1"/>
    <col min="6403" max="6403" width="24" style="269" customWidth="1"/>
    <col min="6404" max="6404" width="23.140625" style="269" customWidth="1"/>
    <col min="6405" max="6656" width="10.7109375" style="269"/>
    <col min="6657" max="6657" width="79.85546875" style="269" customWidth="1"/>
    <col min="6658" max="6658" width="13.5703125" style="269" bestFit="1" customWidth="1"/>
    <col min="6659" max="6659" width="24" style="269" customWidth="1"/>
    <col min="6660" max="6660" width="23.140625" style="269" customWidth="1"/>
    <col min="6661" max="6912" width="10.7109375" style="269"/>
    <col min="6913" max="6913" width="79.85546875" style="269" customWidth="1"/>
    <col min="6914" max="6914" width="13.5703125" style="269" bestFit="1" customWidth="1"/>
    <col min="6915" max="6915" width="24" style="269" customWidth="1"/>
    <col min="6916" max="6916" width="23.140625" style="269" customWidth="1"/>
    <col min="6917" max="7168" width="10.7109375" style="269"/>
    <col min="7169" max="7169" width="79.85546875" style="269" customWidth="1"/>
    <col min="7170" max="7170" width="13.5703125" style="269" bestFit="1" customWidth="1"/>
    <col min="7171" max="7171" width="24" style="269" customWidth="1"/>
    <col min="7172" max="7172" width="23.140625" style="269" customWidth="1"/>
    <col min="7173" max="7424" width="10.7109375" style="269"/>
    <col min="7425" max="7425" width="79.85546875" style="269" customWidth="1"/>
    <col min="7426" max="7426" width="13.5703125" style="269" bestFit="1" customWidth="1"/>
    <col min="7427" max="7427" width="24" style="269" customWidth="1"/>
    <col min="7428" max="7428" width="23.140625" style="269" customWidth="1"/>
    <col min="7429" max="7680" width="10.7109375" style="269"/>
    <col min="7681" max="7681" width="79.85546875" style="269" customWidth="1"/>
    <col min="7682" max="7682" width="13.5703125" style="269" bestFit="1" customWidth="1"/>
    <col min="7683" max="7683" width="24" style="269" customWidth="1"/>
    <col min="7684" max="7684" width="23.140625" style="269" customWidth="1"/>
    <col min="7685" max="7936" width="10.7109375" style="269"/>
    <col min="7937" max="7937" width="79.85546875" style="269" customWidth="1"/>
    <col min="7938" max="7938" width="13.5703125" style="269" bestFit="1" customWidth="1"/>
    <col min="7939" max="7939" width="24" style="269" customWidth="1"/>
    <col min="7940" max="7940" width="23.140625" style="269" customWidth="1"/>
    <col min="7941" max="8192" width="10.7109375" style="269"/>
    <col min="8193" max="8193" width="79.85546875" style="269" customWidth="1"/>
    <col min="8194" max="8194" width="13.5703125" style="269" bestFit="1" customWidth="1"/>
    <col min="8195" max="8195" width="24" style="269" customWidth="1"/>
    <col min="8196" max="8196" width="23.140625" style="269" customWidth="1"/>
    <col min="8197" max="8448" width="10.7109375" style="269"/>
    <col min="8449" max="8449" width="79.85546875" style="269" customWidth="1"/>
    <col min="8450" max="8450" width="13.5703125" style="269" bestFit="1" customWidth="1"/>
    <col min="8451" max="8451" width="24" style="269" customWidth="1"/>
    <col min="8452" max="8452" width="23.140625" style="269" customWidth="1"/>
    <col min="8453" max="8704" width="10.7109375" style="269"/>
    <col min="8705" max="8705" width="79.85546875" style="269" customWidth="1"/>
    <col min="8706" max="8706" width="13.5703125" style="269" bestFit="1" customWidth="1"/>
    <col min="8707" max="8707" width="24" style="269" customWidth="1"/>
    <col min="8708" max="8708" width="23.140625" style="269" customWidth="1"/>
    <col min="8709" max="8960" width="10.7109375" style="269"/>
    <col min="8961" max="8961" width="79.85546875" style="269" customWidth="1"/>
    <col min="8962" max="8962" width="13.5703125" style="269" bestFit="1" customWidth="1"/>
    <col min="8963" max="8963" width="24" style="269" customWidth="1"/>
    <col min="8964" max="8964" width="23.140625" style="269" customWidth="1"/>
    <col min="8965" max="9216" width="10.7109375" style="269"/>
    <col min="9217" max="9217" width="79.85546875" style="269" customWidth="1"/>
    <col min="9218" max="9218" width="13.5703125" style="269" bestFit="1" customWidth="1"/>
    <col min="9219" max="9219" width="24" style="269" customWidth="1"/>
    <col min="9220" max="9220" width="23.140625" style="269" customWidth="1"/>
    <col min="9221" max="9472" width="10.7109375" style="269"/>
    <col min="9473" max="9473" width="79.85546875" style="269" customWidth="1"/>
    <col min="9474" max="9474" width="13.5703125" style="269" bestFit="1" customWidth="1"/>
    <col min="9475" max="9475" width="24" style="269" customWidth="1"/>
    <col min="9476" max="9476" width="23.140625" style="269" customWidth="1"/>
    <col min="9477" max="9728" width="10.7109375" style="269"/>
    <col min="9729" max="9729" width="79.85546875" style="269" customWidth="1"/>
    <col min="9730" max="9730" width="13.5703125" style="269" bestFit="1" customWidth="1"/>
    <col min="9731" max="9731" width="24" style="269" customWidth="1"/>
    <col min="9732" max="9732" width="23.140625" style="269" customWidth="1"/>
    <col min="9733" max="9984" width="10.7109375" style="269"/>
    <col min="9985" max="9985" width="79.85546875" style="269" customWidth="1"/>
    <col min="9986" max="9986" width="13.5703125" style="269" bestFit="1" customWidth="1"/>
    <col min="9987" max="9987" width="24" style="269" customWidth="1"/>
    <col min="9988" max="9988" width="23.140625" style="269" customWidth="1"/>
    <col min="9989" max="10240" width="10.7109375" style="269"/>
    <col min="10241" max="10241" width="79.85546875" style="269" customWidth="1"/>
    <col min="10242" max="10242" width="13.5703125" style="269" bestFit="1" customWidth="1"/>
    <col min="10243" max="10243" width="24" style="269" customWidth="1"/>
    <col min="10244" max="10244" width="23.140625" style="269" customWidth="1"/>
    <col min="10245" max="10496" width="10.7109375" style="269"/>
    <col min="10497" max="10497" width="79.85546875" style="269" customWidth="1"/>
    <col min="10498" max="10498" width="13.5703125" style="269" bestFit="1" customWidth="1"/>
    <col min="10499" max="10499" width="24" style="269" customWidth="1"/>
    <col min="10500" max="10500" width="23.140625" style="269" customWidth="1"/>
    <col min="10501" max="10752" width="10.7109375" style="269"/>
    <col min="10753" max="10753" width="79.85546875" style="269" customWidth="1"/>
    <col min="10754" max="10754" width="13.5703125" style="269" bestFit="1" customWidth="1"/>
    <col min="10755" max="10755" width="24" style="269" customWidth="1"/>
    <col min="10756" max="10756" width="23.140625" style="269" customWidth="1"/>
    <col min="10757" max="11008" width="10.7109375" style="269"/>
    <col min="11009" max="11009" width="79.85546875" style="269" customWidth="1"/>
    <col min="11010" max="11010" width="13.5703125" style="269" bestFit="1" customWidth="1"/>
    <col min="11011" max="11011" width="24" style="269" customWidth="1"/>
    <col min="11012" max="11012" width="23.140625" style="269" customWidth="1"/>
    <col min="11013" max="11264" width="10.7109375" style="269"/>
    <col min="11265" max="11265" width="79.85546875" style="269" customWidth="1"/>
    <col min="11266" max="11266" width="13.5703125" style="269" bestFit="1" customWidth="1"/>
    <col min="11267" max="11267" width="24" style="269" customWidth="1"/>
    <col min="11268" max="11268" width="23.140625" style="269" customWidth="1"/>
    <col min="11269" max="11520" width="10.7109375" style="269"/>
    <col min="11521" max="11521" width="79.85546875" style="269" customWidth="1"/>
    <col min="11522" max="11522" width="13.5703125" style="269" bestFit="1" customWidth="1"/>
    <col min="11523" max="11523" width="24" style="269" customWidth="1"/>
    <col min="11524" max="11524" width="23.140625" style="269" customWidth="1"/>
    <col min="11525" max="11776" width="10.7109375" style="269"/>
    <col min="11777" max="11777" width="79.85546875" style="269" customWidth="1"/>
    <col min="11778" max="11778" width="13.5703125" style="269" bestFit="1" customWidth="1"/>
    <col min="11779" max="11779" width="24" style="269" customWidth="1"/>
    <col min="11780" max="11780" width="23.140625" style="269" customWidth="1"/>
    <col min="11781" max="12032" width="10.7109375" style="269"/>
    <col min="12033" max="12033" width="79.85546875" style="269" customWidth="1"/>
    <col min="12034" max="12034" width="13.5703125" style="269" bestFit="1" customWidth="1"/>
    <col min="12035" max="12035" width="24" style="269" customWidth="1"/>
    <col min="12036" max="12036" width="23.140625" style="269" customWidth="1"/>
    <col min="12037" max="12288" width="10.7109375" style="269"/>
    <col min="12289" max="12289" width="79.85546875" style="269" customWidth="1"/>
    <col min="12290" max="12290" width="13.5703125" style="269" bestFit="1" customWidth="1"/>
    <col min="12291" max="12291" width="24" style="269" customWidth="1"/>
    <col min="12292" max="12292" width="23.140625" style="269" customWidth="1"/>
    <col min="12293" max="12544" width="10.7109375" style="269"/>
    <col min="12545" max="12545" width="79.85546875" style="269" customWidth="1"/>
    <col min="12546" max="12546" width="13.5703125" style="269" bestFit="1" customWidth="1"/>
    <col min="12547" max="12547" width="24" style="269" customWidth="1"/>
    <col min="12548" max="12548" width="23.140625" style="269" customWidth="1"/>
    <col min="12549" max="12800" width="10.7109375" style="269"/>
    <col min="12801" max="12801" width="79.85546875" style="269" customWidth="1"/>
    <col min="12802" max="12802" width="13.5703125" style="269" bestFit="1" customWidth="1"/>
    <col min="12803" max="12803" width="24" style="269" customWidth="1"/>
    <col min="12804" max="12804" width="23.140625" style="269" customWidth="1"/>
    <col min="12805" max="13056" width="10.7109375" style="269"/>
    <col min="13057" max="13057" width="79.85546875" style="269" customWidth="1"/>
    <col min="13058" max="13058" width="13.5703125" style="269" bestFit="1" customWidth="1"/>
    <col min="13059" max="13059" width="24" style="269" customWidth="1"/>
    <col min="13060" max="13060" width="23.140625" style="269" customWidth="1"/>
    <col min="13061" max="13312" width="10.7109375" style="269"/>
    <col min="13313" max="13313" width="79.85546875" style="269" customWidth="1"/>
    <col min="13314" max="13314" width="13.5703125" style="269" bestFit="1" customWidth="1"/>
    <col min="13315" max="13315" width="24" style="269" customWidth="1"/>
    <col min="13316" max="13316" width="23.140625" style="269" customWidth="1"/>
    <col min="13317" max="13568" width="10.7109375" style="269"/>
    <col min="13569" max="13569" width="79.85546875" style="269" customWidth="1"/>
    <col min="13570" max="13570" width="13.5703125" style="269" bestFit="1" customWidth="1"/>
    <col min="13571" max="13571" width="24" style="269" customWidth="1"/>
    <col min="13572" max="13572" width="23.140625" style="269" customWidth="1"/>
    <col min="13573" max="13824" width="10.7109375" style="269"/>
    <col min="13825" max="13825" width="79.85546875" style="269" customWidth="1"/>
    <col min="13826" max="13826" width="13.5703125" style="269" bestFit="1" customWidth="1"/>
    <col min="13827" max="13827" width="24" style="269" customWidth="1"/>
    <col min="13828" max="13828" width="23.140625" style="269" customWidth="1"/>
    <col min="13829" max="14080" width="10.7109375" style="269"/>
    <col min="14081" max="14081" width="79.85546875" style="269" customWidth="1"/>
    <col min="14082" max="14082" width="13.5703125" style="269" bestFit="1" customWidth="1"/>
    <col min="14083" max="14083" width="24" style="269" customWidth="1"/>
    <col min="14084" max="14084" width="23.140625" style="269" customWidth="1"/>
    <col min="14085" max="14336" width="10.7109375" style="269"/>
    <col min="14337" max="14337" width="79.85546875" style="269" customWidth="1"/>
    <col min="14338" max="14338" width="13.5703125" style="269" bestFit="1" customWidth="1"/>
    <col min="14339" max="14339" width="24" style="269" customWidth="1"/>
    <col min="14340" max="14340" width="23.140625" style="269" customWidth="1"/>
    <col min="14341" max="14592" width="10.7109375" style="269"/>
    <col min="14593" max="14593" width="79.85546875" style="269" customWidth="1"/>
    <col min="14594" max="14594" width="13.5703125" style="269" bestFit="1" customWidth="1"/>
    <col min="14595" max="14595" width="24" style="269" customWidth="1"/>
    <col min="14596" max="14596" width="23.140625" style="269" customWidth="1"/>
    <col min="14597" max="14848" width="10.7109375" style="269"/>
    <col min="14849" max="14849" width="79.85546875" style="269" customWidth="1"/>
    <col min="14850" max="14850" width="13.5703125" style="269" bestFit="1" customWidth="1"/>
    <col min="14851" max="14851" width="24" style="269" customWidth="1"/>
    <col min="14852" max="14852" width="23.140625" style="269" customWidth="1"/>
    <col min="14853" max="15104" width="10.7109375" style="269"/>
    <col min="15105" max="15105" width="79.85546875" style="269" customWidth="1"/>
    <col min="15106" max="15106" width="13.5703125" style="269" bestFit="1" customWidth="1"/>
    <col min="15107" max="15107" width="24" style="269" customWidth="1"/>
    <col min="15108" max="15108" width="23.140625" style="269" customWidth="1"/>
    <col min="15109" max="15360" width="10.7109375" style="269"/>
    <col min="15361" max="15361" width="79.85546875" style="269" customWidth="1"/>
    <col min="15362" max="15362" width="13.5703125" style="269" bestFit="1" customWidth="1"/>
    <col min="15363" max="15363" width="24" style="269" customWidth="1"/>
    <col min="15364" max="15364" width="23.140625" style="269" customWidth="1"/>
    <col min="15365" max="15616" width="10.7109375" style="269"/>
    <col min="15617" max="15617" width="79.85546875" style="269" customWidth="1"/>
    <col min="15618" max="15618" width="13.5703125" style="269" bestFit="1" customWidth="1"/>
    <col min="15619" max="15619" width="24" style="269" customWidth="1"/>
    <col min="15620" max="15620" width="23.140625" style="269" customWidth="1"/>
    <col min="15621" max="15872" width="10.7109375" style="269"/>
    <col min="15873" max="15873" width="79.85546875" style="269" customWidth="1"/>
    <col min="15874" max="15874" width="13.5703125" style="269" bestFit="1" customWidth="1"/>
    <col min="15875" max="15875" width="24" style="269" customWidth="1"/>
    <col min="15876" max="15876" width="23.140625" style="269" customWidth="1"/>
    <col min="15877" max="16128" width="10.7109375" style="269"/>
    <col min="16129" max="16129" width="79.85546875" style="269" customWidth="1"/>
    <col min="16130" max="16130" width="13.5703125" style="269" bestFit="1" customWidth="1"/>
    <col min="16131" max="16131" width="24" style="269" customWidth="1"/>
    <col min="16132" max="16132" width="23.140625" style="269" customWidth="1"/>
    <col min="16133" max="16384" width="10.7109375" style="269"/>
  </cols>
  <sheetData>
    <row r="1" spans="1:8" s="260" customFormat="1">
      <c r="A1" s="105" t="s">
        <v>1059</v>
      </c>
      <c r="B1" s="259"/>
      <c r="C1" s="259"/>
      <c r="D1" s="259"/>
    </row>
    <row r="2" spans="1:8" s="260" customFormat="1">
      <c r="A2" s="108" t="s">
        <v>853</v>
      </c>
      <c r="B2" s="261"/>
      <c r="C2" s="261"/>
      <c r="D2" s="261"/>
    </row>
    <row r="3" spans="1:8" s="260" customFormat="1">
      <c r="A3" s="259"/>
      <c r="B3" s="262"/>
      <c r="C3" s="262"/>
      <c r="D3" s="262"/>
    </row>
    <row r="4" spans="1:8" s="107" customFormat="1">
      <c r="A4" s="113" t="s">
        <v>854</v>
      </c>
      <c r="B4" s="114" t="str">
        <f>'1-Balance sheet'!B4:C4</f>
        <v>Stara Planina Hold Plc</v>
      </c>
      <c r="C4" s="262"/>
      <c r="D4" s="262"/>
      <c r="H4" s="111"/>
    </row>
    <row r="5" spans="1:8" s="107" customFormat="1">
      <c r="A5" s="113" t="s">
        <v>831</v>
      </c>
      <c r="B5" s="115" t="str">
        <f>pdeBulstat</f>
        <v>121227995</v>
      </c>
      <c r="C5" s="263"/>
      <c r="D5" s="261"/>
      <c r="H5" s="117"/>
    </row>
    <row r="6" spans="1:8" s="107" customFormat="1">
      <c r="A6" s="113" t="s">
        <v>855</v>
      </c>
      <c r="B6" s="118">
        <f>_endDate</f>
        <v>45930</v>
      </c>
      <c r="C6" s="263"/>
      <c r="D6" s="261"/>
      <c r="H6" s="119"/>
    </row>
    <row r="7" spans="1:8" s="260" customFormat="1" ht="30.75" thickBot="1">
      <c r="A7" s="198"/>
      <c r="B7" s="107"/>
      <c r="C7" s="199"/>
      <c r="D7" s="201" t="s">
        <v>856</v>
      </c>
    </row>
    <row r="8" spans="1:8" ht="33.75" customHeight="1">
      <c r="A8" s="264" t="s">
        <v>1060</v>
      </c>
      <c r="B8" s="265" t="s">
        <v>858</v>
      </c>
      <c r="C8" s="266" t="s">
        <v>859</v>
      </c>
      <c r="D8" s="267" t="s">
        <v>860</v>
      </c>
      <c r="E8" s="268"/>
    </row>
    <row r="9" spans="1:8" ht="16.5" thickBot="1">
      <c r="A9" s="270" t="s">
        <v>2</v>
      </c>
      <c r="B9" s="271" t="s">
        <v>3</v>
      </c>
      <c r="C9" s="272">
        <v>1</v>
      </c>
      <c r="D9" s="273">
        <v>2</v>
      </c>
      <c r="E9" s="268"/>
    </row>
    <row r="10" spans="1:8">
      <c r="A10" s="274" t="s">
        <v>1061</v>
      </c>
      <c r="B10" s="275"/>
      <c r="C10" s="276"/>
      <c r="D10" s="277"/>
      <c r="E10" s="278"/>
    </row>
    <row r="11" spans="1:8">
      <c r="A11" s="279" t="s">
        <v>1062</v>
      </c>
      <c r="B11" s="280" t="s">
        <v>350</v>
      </c>
      <c r="C11" s="24"/>
      <c r="D11" s="24"/>
      <c r="E11" s="278"/>
    </row>
    <row r="12" spans="1:8">
      <c r="A12" s="279" t="s">
        <v>1063</v>
      </c>
      <c r="B12" s="280" t="s">
        <v>352</v>
      </c>
      <c r="C12" s="24">
        <v>-249</v>
      </c>
      <c r="D12" s="24">
        <v>-240</v>
      </c>
      <c r="E12" s="281"/>
      <c r="F12" s="282"/>
      <c r="G12" s="282"/>
      <c r="H12" s="282"/>
    </row>
    <row r="13" spans="1:8">
      <c r="A13" s="279" t="s">
        <v>1064</v>
      </c>
      <c r="B13" s="280" t="s">
        <v>354</v>
      </c>
      <c r="C13" s="24"/>
      <c r="D13" s="24"/>
      <c r="E13" s="281"/>
      <c r="F13" s="282"/>
      <c r="G13" s="282"/>
      <c r="H13" s="282"/>
    </row>
    <row r="14" spans="1:8">
      <c r="A14" s="279" t="s">
        <v>1065</v>
      </c>
      <c r="B14" s="280" t="s">
        <v>356</v>
      </c>
      <c r="C14" s="24">
        <v>-1776</v>
      </c>
      <c r="D14" s="24">
        <v>-1768</v>
      </c>
      <c r="E14" s="281"/>
      <c r="F14" s="282"/>
      <c r="G14" s="282"/>
      <c r="H14" s="282"/>
    </row>
    <row r="15" spans="1:8" ht="14.25" customHeight="1">
      <c r="A15" s="279" t="s">
        <v>1066</v>
      </c>
      <c r="B15" s="280" t="s">
        <v>358</v>
      </c>
      <c r="C15" s="24">
        <v>-206</v>
      </c>
      <c r="D15" s="24">
        <v>-206</v>
      </c>
      <c r="E15" s="281"/>
      <c r="F15" s="282"/>
      <c r="G15" s="282"/>
      <c r="H15" s="282"/>
    </row>
    <row r="16" spans="1:8">
      <c r="A16" s="283" t="s">
        <v>1067</v>
      </c>
      <c r="B16" s="280" t="s">
        <v>360</v>
      </c>
      <c r="C16" s="24"/>
      <c r="D16" s="24"/>
      <c r="E16" s="281"/>
      <c r="F16" s="282"/>
      <c r="G16" s="282"/>
      <c r="H16" s="282"/>
    </row>
    <row r="17" spans="1:8">
      <c r="A17" s="279" t="s">
        <v>1068</v>
      </c>
      <c r="B17" s="280" t="s">
        <v>362</v>
      </c>
      <c r="C17" s="24">
        <v>2</v>
      </c>
      <c r="D17" s="24"/>
      <c r="E17" s="281"/>
      <c r="F17" s="282"/>
      <c r="G17" s="282"/>
      <c r="H17" s="282"/>
    </row>
    <row r="18" spans="1:8">
      <c r="A18" s="279" t="s">
        <v>1069</v>
      </c>
      <c r="B18" s="280" t="s">
        <v>364</v>
      </c>
      <c r="C18" s="24">
        <v>-1</v>
      </c>
      <c r="D18" s="24">
        <v>-1</v>
      </c>
      <c r="E18" s="281"/>
      <c r="F18" s="282"/>
      <c r="G18" s="282"/>
      <c r="H18" s="282"/>
    </row>
    <row r="19" spans="1:8">
      <c r="A19" s="283" t="s">
        <v>1070</v>
      </c>
      <c r="B19" s="284" t="s">
        <v>366</v>
      </c>
      <c r="C19" s="24"/>
      <c r="D19" s="24"/>
      <c r="E19" s="281"/>
      <c r="F19" s="282"/>
      <c r="G19" s="282"/>
      <c r="H19" s="282"/>
    </row>
    <row r="20" spans="1:8">
      <c r="A20" s="279" t="s">
        <v>1071</v>
      </c>
      <c r="B20" s="280" t="s">
        <v>368</v>
      </c>
      <c r="C20" s="24"/>
      <c r="D20" s="24">
        <v>-130</v>
      </c>
      <c r="E20" s="281"/>
      <c r="F20" s="282"/>
      <c r="G20" s="282"/>
      <c r="H20" s="282"/>
    </row>
    <row r="21" spans="1:8" ht="16.5" thickBot="1">
      <c r="A21" s="285" t="s">
        <v>1072</v>
      </c>
      <c r="B21" s="286" t="s">
        <v>370</v>
      </c>
      <c r="C21" s="449">
        <f>SUM(C11:C20)</f>
        <v>-2230</v>
      </c>
      <c r="D21" s="450">
        <f>SUM(D11:D20)</f>
        <v>-2345</v>
      </c>
      <c r="E21" s="281"/>
      <c r="F21" s="282"/>
      <c r="G21" s="282"/>
      <c r="H21" s="282"/>
    </row>
    <row r="22" spans="1:8">
      <c r="A22" s="274" t="s">
        <v>1073</v>
      </c>
      <c r="B22" s="287"/>
      <c r="C22" s="451"/>
      <c r="D22" s="452"/>
      <c r="E22" s="281"/>
      <c r="F22" s="282"/>
      <c r="G22" s="282"/>
      <c r="H22" s="282"/>
    </row>
    <row r="23" spans="1:8">
      <c r="A23" s="279" t="s">
        <v>1074</v>
      </c>
      <c r="B23" s="280" t="s">
        <v>372</v>
      </c>
      <c r="C23" s="24">
        <v>-4</v>
      </c>
      <c r="D23" s="24">
        <v>-6</v>
      </c>
      <c r="E23" s="281"/>
      <c r="F23" s="282"/>
      <c r="G23" s="282"/>
      <c r="H23" s="282"/>
    </row>
    <row r="24" spans="1:8">
      <c r="A24" s="279" t="s">
        <v>1075</v>
      </c>
      <c r="B24" s="280" t="s">
        <v>374</v>
      </c>
      <c r="C24" s="24"/>
      <c r="D24" s="24"/>
      <c r="E24" s="281"/>
      <c r="F24" s="282"/>
      <c r="G24" s="282"/>
      <c r="H24" s="282"/>
    </row>
    <row r="25" spans="1:8">
      <c r="A25" s="279" t="s">
        <v>1076</v>
      </c>
      <c r="B25" s="280" t="s">
        <v>376</v>
      </c>
      <c r="C25" s="24">
        <v>-4300</v>
      </c>
      <c r="D25" s="24">
        <v>-3400</v>
      </c>
      <c r="E25" s="281"/>
      <c r="F25" s="282"/>
      <c r="G25" s="282"/>
      <c r="H25" s="282"/>
    </row>
    <row r="26" spans="1:8" ht="13.5" customHeight="1">
      <c r="A26" s="279" t="s">
        <v>1077</v>
      </c>
      <c r="B26" s="280" t="s">
        <v>378</v>
      </c>
      <c r="C26" s="24">
        <v>3632</v>
      </c>
      <c r="D26" s="24">
        <v>3122</v>
      </c>
      <c r="E26" s="281"/>
      <c r="F26" s="282"/>
      <c r="G26" s="282"/>
      <c r="H26" s="282"/>
    </row>
    <row r="27" spans="1:8">
      <c r="A27" s="279" t="s">
        <v>1078</v>
      </c>
      <c r="B27" s="280" t="s">
        <v>380</v>
      </c>
      <c r="C27" s="24">
        <v>386</v>
      </c>
      <c r="D27" s="24">
        <v>387</v>
      </c>
      <c r="E27" s="281"/>
      <c r="F27" s="282"/>
      <c r="G27" s="282"/>
      <c r="H27" s="282"/>
    </row>
    <row r="28" spans="1:8">
      <c r="A28" s="279" t="s">
        <v>1079</v>
      </c>
      <c r="B28" s="280" t="s">
        <v>382</v>
      </c>
      <c r="C28" s="24">
        <v>-1</v>
      </c>
      <c r="D28" s="24"/>
      <c r="E28" s="281"/>
      <c r="F28" s="282"/>
      <c r="G28" s="282"/>
      <c r="H28" s="282"/>
    </row>
    <row r="29" spans="1:8">
      <c r="A29" s="279" t="s">
        <v>1080</v>
      </c>
      <c r="B29" s="280" t="s">
        <v>384</v>
      </c>
      <c r="C29" s="24">
        <v>650</v>
      </c>
      <c r="D29" s="24">
        <v>93</v>
      </c>
      <c r="E29" s="281"/>
      <c r="F29" s="282"/>
      <c r="G29" s="282"/>
      <c r="H29" s="282"/>
    </row>
    <row r="30" spans="1:8">
      <c r="A30" s="279" t="s">
        <v>1081</v>
      </c>
      <c r="B30" s="280" t="s">
        <v>386</v>
      </c>
      <c r="C30" s="24">
        <v>5782</v>
      </c>
      <c r="D30" s="24">
        <v>7466</v>
      </c>
      <c r="E30" s="281"/>
      <c r="F30" s="282"/>
      <c r="G30" s="282"/>
      <c r="H30" s="282"/>
    </row>
    <row r="31" spans="1:8">
      <c r="A31" s="279" t="s">
        <v>1070</v>
      </c>
      <c r="B31" s="280" t="s">
        <v>387</v>
      </c>
      <c r="C31" s="24"/>
      <c r="D31" s="24"/>
      <c r="E31" s="281"/>
      <c r="F31" s="282"/>
      <c r="G31" s="282"/>
      <c r="H31" s="282"/>
    </row>
    <row r="32" spans="1:8">
      <c r="A32" s="279" t="s">
        <v>1082</v>
      </c>
      <c r="B32" s="280" t="s">
        <v>389</v>
      </c>
      <c r="C32" s="24"/>
      <c r="D32" s="24"/>
      <c r="E32" s="281"/>
      <c r="F32" s="282"/>
      <c r="G32" s="282"/>
      <c r="H32" s="282"/>
    </row>
    <row r="33" spans="1:8" ht="16.5" thickBot="1">
      <c r="A33" s="285" t="s">
        <v>1083</v>
      </c>
      <c r="B33" s="286" t="s">
        <v>391</v>
      </c>
      <c r="C33" s="449">
        <f>SUM(C23:C32)</f>
        <v>6145</v>
      </c>
      <c r="D33" s="450">
        <f>SUM(D23:D32)</f>
        <v>7662</v>
      </c>
      <c r="E33" s="281"/>
      <c r="F33" s="282"/>
      <c r="G33" s="282"/>
      <c r="H33" s="282"/>
    </row>
    <row r="34" spans="1:8">
      <c r="A34" s="288" t="s">
        <v>1084</v>
      </c>
      <c r="B34" s="289"/>
      <c r="C34" s="453"/>
      <c r="D34" s="454"/>
      <c r="E34" s="278"/>
    </row>
    <row r="35" spans="1:8">
      <c r="A35" s="279" t="s">
        <v>1085</v>
      </c>
      <c r="B35" s="280" t="s">
        <v>393</v>
      </c>
      <c r="C35" s="24"/>
      <c r="D35" s="24"/>
      <c r="E35" s="278"/>
    </row>
    <row r="36" spans="1:8">
      <c r="A36" s="283" t="s">
        <v>1086</v>
      </c>
      <c r="B36" s="280" t="s">
        <v>395</v>
      </c>
      <c r="C36" s="24"/>
      <c r="D36" s="24"/>
      <c r="E36" s="278"/>
    </row>
    <row r="37" spans="1:8">
      <c r="A37" s="279" t="s">
        <v>1087</v>
      </c>
      <c r="B37" s="280" t="s">
        <v>397</v>
      </c>
      <c r="C37" s="24"/>
      <c r="D37" s="24"/>
      <c r="E37" s="278"/>
    </row>
    <row r="38" spans="1:8">
      <c r="A38" s="279" t="s">
        <v>1088</v>
      </c>
      <c r="B38" s="280" t="s">
        <v>399</v>
      </c>
      <c r="C38" s="24"/>
      <c r="D38" s="24"/>
      <c r="E38" s="278"/>
    </row>
    <row r="39" spans="1:8">
      <c r="A39" s="279" t="s">
        <v>1089</v>
      </c>
      <c r="B39" s="280" t="s">
        <v>401</v>
      </c>
      <c r="C39" s="24"/>
      <c r="D39" s="24"/>
      <c r="E39" s="278"/>
    </row>
    <row r="40" spans="1:8">
      <c r="A40" s="279" t="s">
        <v>1090</v>
      </c>
      <c r="B40" s="280" t="s">
        <v>403</v>
      </c>
      <c r="C40" s="24"/>
      <c r="D40" s="24"/>
      <c r="E40" s="278"/>
    </row>
    <row r="41" spans="1:8">
      <c r="A41" s="279" t="s">
        <v>1091</v>
      </c>
      <c r="B41" s="280" t="s">
        <v>405</v>
      </c>
      <c r="C41" s="24">
        <v>-4725</v>
      </c>
      <c r="D41" s="24">
        <v>-4739</v>
      </c>
      <c r="E41" s="278"/>
    </row>
    <row r="42" spans="1:8">
      <c r="A42" s="279" t="s">
        <v>1092</v>
      </c>
      <c r="B42" s="280" t="s">
        <v>407</v>
      </c>
      <c r="C42" s="24"/>
      <c r="D42" s="24"/>
      <c r="E42" s="278"/>
    </row>
    <row r="43" spans="1:8" ht="16.5" thickBot="1">
      <c r="A43" s="290" t="s">
        <v>1093</v>
      </c>
      <c r="B43" s="291" t="s">
        <v>409</v>
      </c>
      <c r="C43" s="455">
        <f>SUM(C35:C42)</f>
        <v>-4725</v>
      </c>
      <c r="D43" s="456">
        <f>SUM(D35:D42)</f>
        <v>-4739</v>
      </c>
      <c r="E43" s="278"/>
    </row>
    <row r="44" spans="1:8" ht="16.5" thickBot="1">
      <c r="A44" s="292" t="s">
        <v>1094</v>
      </c>
      <c r="B44" s="293" t="s">
        <v>411</v>
      </c>
      <c r="C44" s="457">
        <f>C43+C33+C21</f>
        <v>-810</v>
      </c>
      <c r="D44" s="458">
        <f>D43+D33+D21</f>
        <v>578</v>
      </c>
      <c r="E44" s="278"/>
    </row>
    <row r="45" spans="1:8" ht="16.5" thickBot="1">
      <c r="A45" s="294" t="s">
        <v>1095</v>
      </c>
      <c r="B45" s="295" t="s">
        <v>413</v>
      </c>
      <c r="C45" s="27">
        <v>5609</v>
      </c>
      <c r="D45" s="459">
        <v>6536</v>
      </c>
      <c r="E45" s="278"/>
    </row>
    <row r="46" spans="1:8" ht="16.5" thickBot="1">
      <c r="A46" s="296" t="s">
        <v>1096</v>
      </c>
      <c r="B46" s="297" t="s">
        <v>415</v>
      </c>
      <c r="C46" s="460">
        <f>C45+C44</f>
        <v>4799</v>
      </c>
      <c r="D46" s="461">
        <f>D45+D44</f>
        <v>7114</v>
      </c>
      <c r="E46" s="278"/>
    </row>
    <row r="47" spans="1:8">
      <c r="A47" s="298" t="s">
        <v>1097</v>
      </c>
      <c r="B47" s="299" t="s">
        <v>417</v>
      </c>
      <c r="C47" s="26">
        <f>C46-C48</f>
        <v>2989</v>
      </c>
      <c r="D47" s="26">
        <f>D46-D48</f>
        <v>5308</v>
      </c>
      <c r="E47" s="278"/>
    </row>
    <row r="48" spans="1:8" ht="16.5" thickBot="1">
      <c r="A48" s="300" t="s">
        <v>1098</v>
      </c>
      <c r="B48" s="301" t="s">
        <v>419</v>
      </c>
      <c r="C48" s="25">
        <v>1810</v>
      </c>
      <c r="D48" s="25">
        <v>1806</v>
      </c>
      <c r="E48" s="269"/>
    </row>
    <row r="49" spans="1:8" s="260" customFormat="1">
      <c r="A49" s="278"/>
      <c r="B49" s="302"/>
      <c r="C49" s="303"/>
      <c r="D49" s="303"/>
      <c r="E49" s="269"/>
    </row>
    <row r="50" spans="1:8" s="260" customFormat="1">
      <c r="A50" s="304" t="s">
        <v>1099</v>
      </c>
      <c r="B50" s="269"/>
      <c r="C50" s="305"/>
      <c r="D50" s="305"/>
      <c r="E50" s="269"/>
    </row>
    <row r="51" spans="1:8" s="260" customFormat="1" ht="15.75" customHeight="1">
      <c r="A51" s="485" t="s">
        <v>1180</v>
      </c>
      <c r="B51" s="485"/>
      <c r="C51" s="485"/>
      <c r="D51" s="485"/>
      <c r="E51" s="269"/>
    </row>
    <row r="52" spans="1:8" s="260" customFormat="1">
      <c r="A52" s="306"/>
      <c r="B52" s="306"/>
      <c r="C52" s="306"/>
      <c r="D52" s="306"/>
      <c r="E52" s="269"/>
    </row>
    <row r="53" spans="1:8" s="260" customFormat="1">
      <c r="A53" s="468" t="s">
        <v>1177</v>
      </c>
      <c r="B53" s="479">
        <f>pdeReportingDate</f>
        <v>45958</v>
      </c>
      <c r="C53" s="479"/>
      <c r="D53" s="467"/>
      <c r="E53" s="467"/>
      <c r="F53" s="467"/>
      <c r="G53" s="467"/>
      <c r="H53" s="467"/>
    </row>
    <row r="54" spans="1:8" s="260" customFormat="1">
      <c r="A54" s="81"/>
      <c r="B54" s="194"/>
      <c r="C54" s="194"/>
      <c r="D54" s="194"/>
      <c r="E54" s="194"/>
      <c r="F54" s="194"/>
      <c r="G54" s="194"/>
      <c r="H54" s="194"/>
    </row>
    <row r="55" spans="1:8" s="260" customFormat="1">
      <c r="A55" s="469" t="s">
        <v>1178</v>
      </c>
      <c r="B55" s="482" t="str">
        <f>authorName</f>
        <v>Kremena Dulgerova</v>
      </c>
      <c r="C55" s="482"/>
      <c r="D55" s="195"/>
      <c r="E55" s="195"/>
      <c r="F55" s="195"/>
      <c r="G55" s="195"/>
      <c r="H55" s="195"/>
    </row>
    <row r="56" spans="1:8" s="260" customFormat="1">
      <c r="A56" s="82"/>
      <c r="B56" s="195"/>
      <c r="C56" s="195"/>
      <c r="D56" s="195"/>
      <c r="E56" s="195"/>
      <c r="F56" s="195"/>
      <c r="G56" s="195"/>
      <c r="H56" s="195"/>
    </row>
    <row r="57" spans="1:8" s="260" customFormat="1">
      <c r="A57" s="469" t="s">
        <v>1179</v>
      </c>
      <c r="B57" s="481" t="str">
        <f>Title!B17</f>
        <v>Vasil Velev</v>
      </c>
      <c r="C57" s="481"/>
      <c r="D57" s="195"/>
      <c r="E57" s="195"/>
      <c r="F57" s="195"/>
      <c r="G57" s="195"/>
      <c r="H57" s="195"/>
    </row>
    <row r="58" spans="1:8" s="260" customFormat="1">
      <c r="A58" s="193"/>
      <c r="B58" s="478" t="s">
        <v>245</v>
      </c>
      <c r="C58" s="478"/>
      <c r="D58" s="478"/>
      <c r="E58" s="478"/>
      <c r="F58" s="40"/>
      <c r="G58" s="13"/>
      <c r="H58" s="12"/>
    </row>
    <row r="59" spans="1:8" s="260" customFormat="1">
      <c r="A59" s="200"/>
      <c r="B59" s="200"/>
      <c r="C59" s="252"/>
      <c r="D59" s="252"/>
      <c r="E59" s="200"/>
      <c r="F59" s="200"/>
      <c r="G59" s="255"/>
      <c r="H59" s="255"/>
    </row>
    <row r="60" spans="1:8" s="260" customFormat="1">
      <c r="A60" s="200"/>
      <c r="B60" s="200"/>
      <c r="C60" s="252"/>
      <c r="D60" s="252"/>
      <c r="E60" s="200"/>
      <c r="F60" s="200"/>
      <c r="G60" s="255"/>
      <c r="H60" s="255"/>
    </row>
    <row r="61" spans="1:8" s="260" customFormat="1">
      <c r="A61" s="200"/>
      <c r="B61" s="200"/>
      <c r="C61" s="252"/>
      <c r="D61" s="252"/>
      <c r="E61" s="200"/>
      <c r="F61" s="200"/>
      <c r="G61" s="255"/>
      <c r="H61" s="255"/>
    </row>
    <row r="62" spans="1:8" s="260" customFormat="1"/>
    <row r="63" spans="1:8" s="260" customFormat="1"/>
    <row r="64" spans="1:8" s="260" customFormat="1"/>
    <row r="65" spans="3:4" s="260" customFormat="1"/>
    <row r="66" spans="3:4" s="260" customFormat="1"/>
    <row r="67" spans="3:4" s="260" customFormat="1"/>
    <row r="68" spans="3:4" s="260" customFormat="1"/>
    <row r="69" spans="3:4" s="260" customFormat="1"/>
    <row r="70" spans="3:4" s="260" customFormat="1"/>
    <row r="71" spans="3:4" s="260" customFormat="1"/>
    <row r="72" spans="3:4" s="260" customFormat="1"/>
    <row r="73" spans="3:4" s="260" customFormat="1"/>
    <row r="74" spans="3:4" s="260" customFormat="1"/>
    <row r="75" spans="3:4" s="260" customFormat="1"/>
    <row r="76" spans="3:4" s="260" customFormat="1"/>
    <row r="77" spans="3:4" s="260" customFormat="1"/>
    <row r="78" spans="3:4" s="260" customFormat="1"/>
    <row r="79" spans="3:4">
      <c r="C79" s="269"/>
      <c r="D79" s="269"/>
    </row>
    <row r="80" spans="3:4">
      <c r="C80" s="269"/>
      <c r="D80" s="269"/>
    </row>
    <row r="81" spans="3:4">
      <c r="C81" s="269"/>
      <c r="D81" s="269"/>
    </row>
    <row r="82" spans="3:4">
      <c r="C82" s="269"/>
      <c r="D82" s="269"/>
    </row>
    <row r="83" spans="3:4">
      <c r="C83" s="269"/>
      <c r="D83" s="269"/>
    </row>
    <row r="84" spans="3:4">
      <c r="C84" s="269"/>
      <c r="D84" s="269"/>
    </row>
    <row r="85" spans="3:4">
      <c r="C85" s="269"/>
      <c r="D85" s="269"/>
    </row>
    <row r="86" spans="3:4">
      <c r="C86" s="269"/>
      <c r="D86" s="269"/>
    </row>
    <row r="87" spans="3:4">
      <c r="C87" s="269"/>
      <c r="D87" s="269"/>
    </row>
    <row r="88" spans="3:4">
      <c r="C88" s="269"/>
      <c r="D88" s="269"/>
    </row>
  </sheetData>
  <sheetProtection insertRows="0"/>
  <mergeCells count="5">
    <mergeCell ref="A51:D51"/>
    <mergeCell ref="B58:E58"/>
    <mergeCell ref="B53:C53"/>
    <mergeCell ref="B55:C55"/>
    <mergeCell ref="B57:C57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WLO983085:WLP983085 IY47:IZ48 SU47:SV48 ACQ47:ACR48 AMM47:AMN48 AWI47:AWJ48 BGE47:BGF48 BQA47:BQB48 BZW47:BZX48 CJS47:CJT48 CTO47:CTP48 DDK47:DDL48 DNG47:DNH48 DXC47:DXD48 EGY47:EGZ48 EQU47:EQV48 FAQ47:FAR48 FKM47:FKN48 FUI47:FUJ48 GEE47:GEF48 GOA47:GOB48 GXW47:GXX48 HHS47:HHT48 HRO47:HRP48 IBK47:IBL48 ILG47:ILH48 IVC47:IVD48 JEY47:JEZ48 JOU47:JOV48 JYQ47:JYR48 KIM47:KIN48 KSI47:KSJ48 LCE47:LCF48 LMA47:LMB48 LVW47:LVX48 MFS47:MFT48 MPO47:MPP48 MZK47:MZL48 NJG47:NJH48 NTC47:NTD48 OCY47:OCZ48 OMU47:OMV48 OWQ47:OWR48 PGM47:PGN48 PQI47:PQJ48 QAE47:QAF48 QKA47:QKB48 QTW47:QTX48 RDS47:RDT48 RNO47:RNP48 RXK47:RXL48 SHG47:SHH48 SRC47:SRD48 TAY47:TAZ48 TKU47:TKV48 TUQ47:TUR48 UEM47:UEN48 UOI47:UOJ48 UYE47:UYF48 VIA47:VIB48 VRW47:VRX48 WBS47:WBT48 WLO47:WLP48 WVK47:WVL48 C65583:D65584 IY65583:IZ65584 SU65583:SV65584 ACQ65583:ACR65584 AMM65583:AMN65584 AWI65583:AWJ65584 BGE65583:BGF65584 BQA65583:BQB65584 BZW65583:BZX65584 CJS65583:CJT65584 CTO65583:CTP65584 DDK65583:DDL65584 DNG65583:DNH65584 DXC65583:DXD65584 EGY65583:EGZ65584 EQU65583:EQV65584 FAQ65583:FAR65584 FKM65583:FKN65584 FUI65583:FUJ65584 GEE65583:GEF65584 GOA65583:GOB65584 GXW65583:GXX65584 HHS65583:HHT65584 HRO65583:HRP65584 IBK65583:IBL65584 ILG65583:ILH65584 IVC65583:IVD65584 JEY65583:JEZ65584 JOU65583:JOV65584 JYQ65583:JYR65584 KIM65583:KIN65584 KSI65583:KSJ65584 LCE65583:LCF65584 LMA65583:LMB65584 LVW65583:LVX65584 MFS65583:MFT65584 MPO65583:MPP65584 MZK65583:MZL65584 NJG65583:NJH65584 NTC65583:NTD65584 OCY65583:OCZ65584 OMU65583:OMV65584 OWQ65583:OWR65584 PGM65583:PGN65584 PQI65583:PQJ65584 QAE65583:QAF65584 QKA65583:QKB65584 QTW65583:QTX65584 RDS65583:RDT65584 RNO65583:RNP65584 RXK65583:RXL65584 SHG65583:SHH65584 SRC65583:SRD65584 TAY65583:TAZ65584 TKU65583:TKV65584 TUQ65583:TUR65584 UEM65583:UEN65584 UOI65583:UOJ65584 UYE65583:UYF65584 VIA65583:VIB65584 VRW65583:VRX65584 WBS65583:WBT65584 WLO65583:WLP65584 WVK65583:WVL65584 C131119:D131120 IY131119:IZ131120 SU131119:SV131120 ACQ131119:ACR131120 AMM131119:AMN131120 AWI131119:AWJ131120 BGE131119:BGF131120 BQA131119:BQB131120 BZW131119:BZX131120 CJS131119:CJT131120 CTO131119:CTP131120 DDK131119:DDL131120 DNG131119:DNH131120 DXC131119:DXD131120 EGY131119:EGZ131120 EQU131119:EQV131120 FAQ131119:FAR131120 FKM131119:FKN131120 FUI131119:FUJ131120 GEE131119:GEF131120 GOA131119:GOB131120 GXW131119:GXX131120 HHS131119:HHT131120 HRO131119:HRP131120 IBK131119:IBL131120 ILG131119:ILH131120 IVC131119:IVD131120 JEY131119:JEZ131120 JOU131119:JOV131120 JYQ131119:JYR131120 KIM131119:KIN131120 KSI131119:KSJ131120 LCE131119:LCF131120 LMA131119:LMB131120 LVW131119:LVX131120 MFS131119:MFT131120 MPO131119:MPP131120 MZK131119:MZL131120 NJG131119:NJH131120 NTC131119:NTD131120 OCY131119:OCZ131120 OMU131119:OMV131120 OWQ131119:OWR131120 PGM131119:PGN131120 PQI131119:PQJ131120 QAE131119:QAF131120 QKA131119:QKB131120 QTW131119:QTX131120 RDS131119:RDT131120 RNO131119:RNP131120 RXK131119:RXL131120 SHG131119:SHH131120 SRC131119:SRD131120 TAY131119:TAZ131120 TKU131119:TKV131120 TUQ131119:TUR131120 UEM131119:UEN131120 UOI131119:UOJ131120 UYE131119:UYF131120 VIA131119:VIB131120 VRW131119:VRX131120 WBS131119:WBT131120 WLO131119:WLP131120 WVK131119:WVL131120 C196655:D196656 IY196655:IZ196656 SU196655:SV196656 ACQ196655:ACR196656 AMM196655:AMN196656 AWI196655:AWJ196656 BGE196655:BGF196656 BQA196655:BQB196656 BZW196655:BZX196656 CJS196655:CJT196656 CTO196655:CTP196656 DDK196655:DDL196656 DNG196655:DNH196656 DXC196655:DXD196656 EGY196655:EGZ196656 EQU196655:EQV196656 FAQ196655:FAR196656 FKM196655:FKN196656 FUI196655:FUJ196656 GEE196655:GEF196656 GOA196655:GOB196656 GXW196655:GXX196656 HHS196655:HHT196656 HRO196655:HRP196656 IBK196655:IBL196656 ILG196655:ILH196656 IVC196655:IVD196656 JEY196655:JEZ196656 JOU196655:JOV196656 JYQ196655:JYR196656 KIM196655:KIN196656 KSI196655:KSJ196656 LCE196655:LCF196656 LMA196655:LMB196656 LVW196655:LVX196656 MFS196655:MFT196656 MPO196655:MPP196656 MZK196655:MZL196656 NJG196655:NJH196656 NTC196655:NTD196656 OCY196655:OCZ196656 OMU196655:OMV196656 OWQ196655:OWR196656 PGM196655:PGN196656 PQI196655:PQJ196656 QAE196655:QAF196656 QKA196655:QKB196656 QTW196655:QTX196656 RDS196655:RDT196656 RNO196655:RNP196656 RXK196655:RXL196656 SHG196655:SHH196656 SRC196655:SRD196656 TAY196655:TAZ196656 TKU196655:TKV196656 TUQ196655:TUR196656 UEM196655:UEN196656 UOI196655:UOJ196656 UYE196655:UYF196656 VIA196655:VIB196656 VRW196655:VRX196656 WBS196655:WBT196656 WLO196655:WLP196656 WVK196655:WVL196656 C262191:D262192 IY262191:IZ262192 SU262191:SV262192 ACQ262191:ACR262192 AMM262191:AMN262192 AWI262191:AWJ262192 BGE262191:BGF262192 BQA262191:BQB262192 BZW262191:BZX262192 CJS262191:CJT262192 CTO262191:CTP262192 DDK262191:DDL262192 DNG262191:DNH262192 DXC262191:DXD262192 EGY262191:EGZ262192 EQU262191:EQV262192 FAQ262191:FAR262192 FKM262191:FKN262192 FUI262191:FUJ262192 GEE262191:GEF262192 GOA262191:GOB262192 GXW262191:GXX262192 HHS262191:HHT262192 HRO262191:HRP262192 IBK262191:IBL262192 ILG262191:ILH262192 IVC262191:IVD262192 JEY262191:JEZ262192 JOU262191:JOV262192 JYQ262191:JYR262192 KIM262191:KIN262192 KSI262191:KSJ262192 LCE262191:LCF262192 LMA262191:LMB262192 LVW262191:LVX262192 MFS262191:MFT262192 MPO262191:MPP262192 MZK262191:MZL262192 NJG262191:NJH262192 NTC262191:NTD262192 OCY262191:OCZ262192 OMU262191:OMV262192 OWQ262191:OWR262192 PGM262191:PGN262192 PQI262191:PQJ262192 QAE262191:QAF262192 QKA262191:QKB262192 QTW262191:QTX262192 RDS262191:RDT262192 RNO262191:RNP262192 RXK262191:RXL262192 SHG262191:SHH262192 SRC262191:SRD262192 TAY262191:TAZ262192 TKU262191:TKV262192 TUQ262191:TUR262192 UEM262191:UEN262192 UOI262191:UOJ262192 UYE262191:UYF262192 VIA262191:VIB262192 VRW262191:VRX262192 WBS262191:WBT262192 WLO262191:WLP262192 WVK262191:WVL262192 C327727:D327728 IY327727:IZ327728 SU327727:SV327728 ACQ327727:ACR327728 AMM327727:AMN327728 AWI327727:AWJ327728 BGE327727:BGF327728 BQA327727:BQB327728 BZW327727:BZX327728 CJS327727:CJT327728 CTO327727:CTP327728 DDK327727:DDL327728 DNG327727:DNH327728 DXC327727:DXD327728 EGY327727:EGZ327728 EQU327727:EQV327728 FAQ327727:FAR327728 FKM327727:FKN327728 FUI327727:FUJ327728 GEE327727:GEF327728 GOA327727:GOB327728 GXW327727:GXX327728 HHS327727:HHT327728 HRO327727:HRP327728 IBK327727:IBL327728 ILG327727:ILH327728 IVC327727:IVD327728 JEY327727:JEZ327728 JOU327727:JOV327728 JYQ327727:JYR327728 KIM327727:KIN327728 KSI327727:KSJ327728 LCE327727:LCF327728 LMA327727:LMB327728 LVW327727:LVX327728 MFS327727:MFT327728 MPO327727:MPP327728 MZK327727:MZL327728 NJG327727:NJH327728 NTC327727:NTD327728 OCY327727:OCZ327728 OMU327727:OMV327728 OWQ327727:OWR327728 PGM327727:PGN327728 PQI327727:PQJ327728 QAE327727:QAF327728 QKA327727:QKB327728 QTW327727:QTX327728 RDS327727:RDT327728 RNO327727:RNP327728 RXK327727:RXL327728 SHG327727:SHH327728 SRC327727:SRD327728 TAY327727:TAZ327728 TKU327727:TKV327728 TUQ327727:TUR327728 UEM327727:UEN327728 UOI327727:UOJ327728 UYE327727:UYF327728 VIA327727:VIB327728 VRW327727:VRX327728 WBS327727:WBT327728 WLO327727:WLP327728 WVK327727:WVL327728 C393263:D393264 IY393263:IZ393264 SU393263:SV393264 ACQ393263:ACR393264 AMM393263:AMN393264 AWI393263:AWJ393264 BGE393263:BGF393264 BQA393263:BQB393264 BZW393263:BZX393264 CJS393263:CJT393264 CTO393263:CTP393264 DDK393263:DDL393264 DNG393263:DNH393264 DXC393263:DXD393264 EGY393263:EGZ393264 EQU393263:EQV393264 FAQ393263:FAR393264 FKM393263:FKN393264 FUI393263:FUJ393264 GEE393263:GEF393264 GOA393263:GOB393264 GXW393263:GXX393264 HHS393263:HHT393264 HRO393263:HRP393264 IBK393263:IBL393264 ILG393263:ILH393264 IVC393263:IVD393264 JEY393263:JEZ393264 JOU393263:JOV393264 JYQ393263:JYR393264 KIM393263:KIN393264 KSI393263:KSJ393264 LCE393263:LCF393264 LMA393263:LMB393264 LVW393263:LVX393264 MFS393263:MFT393264 MPO393263:MPP393264 MZK393263:MZL393264 NJG393263:NJH393264 NTC393263:NTD393264 OCY393263:OCZ393264 OMU393263:OMV393264 OWQ393263:OWR393264 PGM393263:PGN393264 PQI393263:PQJ393264 QAE393263:QAF393264 QKA393263:QKB393264 QTW393263:QTX393264 RDS393263:RDT393264 RNO393263:RNP393264 RXK393263:RXL393264 SHG393263:SHH393264 SRC393263:SRD393264 TAY393263:TAZ393264 TKU393263:TKV393264 TUQ393263:TUR393264 UEM393263:UEN393264 UOI393263:UOJ393264 UYE393263:UYF393264 VIA393263:VIB393264 VRW393263:VRX393264 WBS393263:WBT393264 WLO393263:WLP393264 WVK393263:WVL393264 C458799:D458800 IY458799:IZ458800 SU458799:SV458800 ACQ458799:ACR458800 AMM458799:AMN458800 AWI458799:AWJ458800 BGE458799:BGF458800 BQA458799:BQB458800 BZW458799:BZX458800 CJS458799:CJT458800 CTO458799:CTP458800 DDK458799:DDL458800 DNG458799:DNH458800 DXC458799:DXD458800 EGY458799:EGZ458800 EQU458799:EQV458800 FAQ458799:FAR458800 FKM458799:FKN458800 FUI458799:FUJ458800 GEE458799:GEF458800 GOA458799:GOB458800 GXW458799:GXX458800 HHS458799:HHT458800 HRO458799:HRP458800 IBK458799:IBL458800 ILG458799:ILH458800 IVC458799:IVD458800 JEY458799:JEZ458800 JOU458799:JOV458800 JYQ458799:JYR458800 KIM458799:KIN458800 KSI458799:KSJ458800 LCE458799:LCF458800 LMA458799:LMB458800 LVW458799:LVX458800 MFS458799:MFT458800 MPO458799:MPP458800 MZK458799:MZL458800 NJG458799:NJH458800 NTC458799:NTD458800 OCY458799:OCZ458800 OMU458799:OMV458800 OWQ458799:OWR458800 PGM458799:PGN458800 PQI458799:PQJ458800 QAE458799:QAF458800 QKA458799:QKB458800 QTW458799:QTX458800 RDS458799:RDT458800 RNO458799:RNP458800 RXK458799:RXL458800 SHG458799:SHH458800 SRC458799:SRD458800 TAY458799:TAZ458800 TKU458799:TKV458800 TUQ458799:TUR458800 UEM458799:UEN458800 UOI458799:UOJ458800 UYE458799:UYF458800 VIA458799:VIB458800 VRW458799:VRX458800 WBS458799:WBT458800 WLO458799:WLP458800 WVK458799:WVL458800 C524335:D524336 IY524335:IZ524336 SU524335:SV524336 ACQ524335:ACR524336 AMM524335:AMN524336 AWI524335:AWJ524336 BGE524335:BGF524336 BQA524335:BQB524336 BZW524335:BZX524336 CJS524335:CJT524336 CTO524335:CTP524336 DDK524335:DDL524336 DNG524335:DNH524336 DXC524335:DXD524336 EGY524335:EGZ524336 EQU524335:EQV524336 FAQ524335:FAR524336 FKM524335:FKN524336 FUI524335:FUJ524336 GEE524335:GEF524336 GOA524335:GOB524336 GXW524335:GXX524336 HHS524335:HHT524336 HRO524335:HRP524336 IBK524335:IBL524336 ILG524335:ILH524336 IVC524335:IVD524336 JEY524335:JEZ524336 JOU524335:JOV524336 JYQ524335:JYR524336 KIM524335:KIN524336 KSI524335:KSJ524336 LCE524335:LCF524336 LMA524335:LMB524336 LVW524335:LVX524336 MFS524335:MFT524336 MPO524335:MPP524336 MZK524335:MZL524336 NJG524335:NJH524336 NTC524335:NTD524336 OCY524335:OCZ524336 OMU524335:OMV524336 OWQ524335:OWR524336 PGM524335:PGN524336 PQI524335:PQJ524336 QAE524335:QAF524336 QKA524335:QKB524336 QTW524335:QTX524336 RDS524335:RDT524336 RNO524335:RNP524336 RXK524335:RXL524336 SHG524335:SHH524336 SRC524335:SRD524336 TAY524335:TAZ524336 TKU524335:TKV524336 TUQ524335:TUR524336 UEM524335:UEN524336 UOI524335:UOJ524336 UYE524335:UYF524336 VIA524335:VIB524336 VRW524335:VRX524336 WBS524335:WBT524336 WLO524335:WLP524336 WVK524335:WVL524336 C589871:D589872 IY589871:IZ589872 SU589871:SV589872 ACQ589871:ACR589872 AMM589871:AMN589872 AWI589871:AWJ589872 BGE589871:BGF589872 BQA589871:BQB589872 BZW589871:BZX589872 CJS589871:CJT589872 CTO589871:CTP589872 DDK589871:DDL589872 DNG589871:DNH589872 DXC589871:DXD589872 EGY589871:EGZ589872 EQU589871:EQV589872 FAQ589871:FAR589872 FKM589871:FKN589872 FUI589871:FUJ589872 GEE589871:GEF589872 GOA589871:GOB589872 GXW589871:GXX589872 HHS589871:HHT589872 HRO589871:HRP589872 IBK589871:IBL589872 ILG589871:ILH589872 IVC589871:IVD589872 JEY589871:JEZ589872 JOU589871:JOV589872 JYQ589871:JYR589872 KIM589871:KIN589872 KSI589871:KSJ589872 LCE589871:LCF589872 LMA589871:LMB589872 LVW589871:LVX589872 MFS589871:MFT589872 MPO589871:MPP589872 MZK589871:MZL589872 NJG589871:NJH589872 NTC589871:NTD589872 OCY589871:OCZ589872 OMU589871:OMV589872 OWQ589871:OWR589872 PGM589871:PGN589872 PQI589871:PQJ589872 QAE589871:QAF589872 QKA589871:QKB589872 QTW589871:QTX589872 RDS589871:RDT589872 RNO589871:RNP589872 RXK589871:RXL589872 SHG589871:SHH589872 SRC589871:SRD589872 TAY589871:TAZ589872 TKU589871:TKV589872 TUQ589871:TUR589872 UEM589871:UEN589872 UOI589871:UOJ589872 UYE589871:UYF589872 VIA589871:VIB589872 VRW589871:VRX589872 WBS589871:WBT589872 WLO589871:WLP589872 WVK589871:WVL589872 C655407:D655408 IY655407:IZ655408 SU655407:SV655408 ACQ655407:ACR655408 AMM655407:AMN655408 AWI655407:AWJ655408 BGE655407:BGF655408 BQA655407:BQB655408 BZW655407:BZX655408 CJS655407:CJT655408 CTO655407:CTP655408 DDK655407:DDL655408 DNG655407:DNH655408 DXC655407:DXD655408 EGY655407:EGZ655408 EQU655407:EQV655408 FAQ655407:FAR655408 FKM655407:FKN655408 FUI655407:FUJ655408 GEE655407:GEF655408 GOA655407:GOB655408 GXW655407:GXX655408 HHS655407:HHT655408 HRO655407:HRP655408 IBK655407:IBL655408 ILG655407:ILH655408 IVC655407:IVD655408 JEY655407:JEZ655408 JOU655407:JOV655408 JYQ655407:JYR655408 KIM655407:KIN655408 KSI655407:KSJ655408 LCE655407:LCF655408 LMA655407:LMB655408 LVW655407:LVX655408 MFS655407:MFT655408 MPO655407:MPP655408 MZK655407:MZL655408 NJG655407:NJH655408 NTC655407:NTD655408 OCY655407:OCZ655408 OMU655407:OMV655408 OWQ655407:OWR655408 PGM655407:PGN655408 PQI655407:PQJ655408 QAE655407:QAF655408 QKA655407:QKB655408 QTW655407:QTX655408 RDS655407:RDT655408 RNO655407:RNP655408 RXK655407:RXL655408 SHG655407:SHH655408 SRC655407:SRD655408 TAY655407:TAZ655408 TKU655407:TKV655408 TUQ655407:TUR655408 UEM655407:UEN655408 UOI655407:UOJ655408 UYE655407:UYF655408 VIA655407:VIB655408 VRW655407:VRX655408 WBS655407:WBT655408 WLO655407:WLP655408 WVK655407:WVL655408 C720943:D720944 IY720943:IZ720944 SU720943:SV720944 ACQ720943:ACR720944 AMM720943:AMN720944 AWI720943:AWJ720944 BGE720943:BGF720944 BQA720943:BQB720944 BZW720943:BZX720944 CJS720943:CJT720944 CTO720943:CTP720944 DDK720943:DDL720944 DNG720943:DNH720944 DXC720943:DXD720944 EGY720943:EGZ720944 EQU720943:EQV720944 FAQ720943:FAR720944 FKM720943:FKN720944 FUI720943:FUJ720944 GEE720943:GEF720944 GOA720943:GOB720944 GXW720943:GXX720944 HHS720943:HHT720944 HRO720943:HRP720944 IBK720943:IBL720944 ILG720943:ILH720944 IVC720943:IVD720944 JEY720943:JEZ720944 JOU720943:JOV720944 JYQ720943:JYR720944 KIM720943:KIN720944 KSI720943:KSJ720944 LCE720943:LCF720944 LMA720943:LMB720944 LVW720943:LVX720944 MFS720943:MFT720944 MPO720943:MPP720944 MZK720943:MZL720944 NJG720943:NJH720944 NTC720943:NTD720944 OCY720943:OCZ720944 OMU720943:OMV720944 OWQ720943:OWR720944 PGM720943:PGN720944 PQI720943:PQJ720944 QAE720943:QAF720944 QKA720943:QKB720944 QTW720943:QTX720944 RDS720943:RDT720944 RNO720943:RNP720944 RXK720943:RXL720944 SHG720943:SHH720944 SRC720943:SRD720944 TAY720943:TAZ720944 TKU720943:TKV720944 TUQ720943:TUR720944 UEM720943:UEN720944 UOI720943:UOJ720944 UYE720943:UYF720944 VIA720943:VIB720944 VRW720943:VRX720944 WBS720943:WBT720944 WLO720943:WLP720944 WVK720943:WVL720944 C786479:D786480 IY786479:IZ786480 SU786479:SV786480 ACQ786479:ACR786480 AMM786479:AMN786480 AWI786479:AWJ786480 BGE786479:BGF786480 BQA786479:BQB786480 BZW786479:BZX786480 CJS786479:CJT786480 CTO786479:CTP786480 DDK786479:DDL786480 DNG786479:DNH786480 DXC786479:DXD786480 EGY786479:EGZ786480 EQU786479:EQV786480 FAQ786479:FAR786480 FKM786479:FKN786480 FUI786479:FUJ786480 GEE786479:GEF786480 GOA786479:GOB786480 GXW786479:GXX786480 HHS786479:HHT786480 HRO786479:HRP786480 IBK786479:IBL786480 ILG786479:ILH786480 IVC786479:IVD786480 JEY786479:JEZ786480 JOU786479:JOV786480 JYQ786479:JYR786480 KIM786479:KIN786480 KSI786479:KSJ786480 LCE786479:LCF786480 LMA786479:LMB786480 LVW786479:LVX786480 MFS786479:MFT786480 MPO786479:MPP786480 MZK786479:MZL786480 NJG786479:NJH786480 NTC786479:NTD786480 OCY786479:OCZ786480 OMU786479:OMV786480 OWQ786479:OWR786480 PGM786479:PGN786480 PQI786479:PQJ786480 QAE786479:QAF786480 QKA786479:QKB786480 QTW786479:QTX786480 RDS786479:RDT786480 RNO786479:RNP786480 RXK786479:RXL786480 SHG786479:SHH786480 SRC786479:SRD786480 TAY786479:TAZ786480 TKU786479:TKV786480 TUQ786479:TUR786480 UEM786479:UEN786480 UOI786479:UOJ786480 UYE786479:UYF786480 VIA786479:VIB786480 VRW786479:VRX786480 WBS786479:WBT786480 WLO786479:WLP786480 WVK786479:WVL786480 C852015:D852016 IY852015:IZ852016 SU852015:SV852016 ACQ852015:ACR852016 AMM852015:AMN852016 AWI852015:AWJ852016 BGE852015:BGF852016 BQA852015:BQB852016 BZW852015:BZX852016 CJS852015:CJT852016 CTO852015:CTP852016 DDK852015:DDL852016 DNG852015:DNH852016 DXC852015:DXD852016 EGY852015:EGZ852016 EQU852015:EQV852016 FAQ852015:FAR852016 FKM852015:FKN852016 FUI852015:FUJ852016 GEE852015:GEF852016 GOA852015:GOB852016 GXW852015:GXX852016 HHS852015:HHT852016 HRO852015:HRP852016 IBK852015:IBL852016 ILG852015:ILH852016 IVC852015:IVD852016 JEY852015:JEZ852016 JOU852015:JOV852016 JYQ852015:JYR852016 KIM852015:KIN852016 KSI852015:KSJ852016 LCE852015:LCF852016 LMA852015:LMB852016 LVW852015:LVX852016 MFS852015:MFT852016 MPO852015:MPP852016 MZK852015:MZL852016 NJG852015:NJH852016 NTC852015:NTD852016 OCY852015:OCZ852016 OMU852015:OMV852016 OWQ852015:OWR852016 PGM852015:PGN852016 PQI852015:PQJ852016 QAE852015:QAF852016 QKA852015:QKB852016 QTW852015:QTX852016 RDS852015:RDT852016 RNO852015:RNP852016 RXK852015:RXL852016 SHG852015:SHH852016 SRC852015:SRD852016 TAY852015:TAZ852016 TKU852015:TKV852016 TUQ852015:TUR852016 UEM852015:UEN852016 UOI852015:UOJ852016 UYE852015:UYF852016 VIA852015:VIB852016 VRW852015:VRX852016 WBS852015:WBT852016 WLO852015:WLP852016 WVK852015:WVL852016 C917551:D917552 IY917551:IZ917552 SU917551:SV917552 ACQ917551:ACR917552 AMM917551:AMN917552 AWI917551:AWJ917552 BGE917551:BGF917552 BQA917551:BQB917552 BZW917551:BZX917552 CJS917551:CJT917552 CTO917551:CTP917552 DDK917551:DDL917552 DNG917551:DNH917552 DXC917551:DXD917552 EGY917551:EGZ917552 EQU917551:EQV917552 FAQ917551:FAR917552 FKM917551:FKN917552 FUI917551:FUJ917552 GEE917551:GEF917552 GOA917551:GOB917552 GXW917551:GXX917552 HHS917551:HHT917552 HRO917551:HRP917552 IBK917551:IBL917552 ILG917551:ILH917552 IVC917551:IVD917552 JEY917551:JEZ917552 JOU917551:JOV917552 JYQ917551:JYR917552 KIM917551:KIN917552 KSI917551:KSJ917552 LCE917551:LCF917552 LMA917551:LMB917552 LVW917551:LVX917552 MFS917551:MFT917552 MPO917551:MPP917552 MZK917551:MZL917552 NJG917551:NJH917552 NTC917551:NTD917552 OCY917551:OCZ917552 OMU917551:OMV917552 OWQ917551:OWR917552 PGM917551:PGN917552 PQI917551:PQJ917552 QAE917551:QAF917552 QKA917551:QKB917552 QTW917551:QTX917552 RDS917551:RDT917552 RNO917551:RNP917552 RXK917551:RXL917552 SHG917551:SHH917552 SRC917551:SRD917552 TAY917551:TAZ917552 TKU917551:TKV917552 TUQ917551:TUR917552 UEM917551:UEN917552 UOI917551:UOJ917552 UYE917551:UYF917552 VIA917551:VIB917552 VRW917551:VRX917552 WBS917551:WBT917552 WLO917551:WLP917552 WVK917551:WVL917552 C983087:D983088 IY983087:IZ983088 SU983087:SV983088 ACQ983087:ACR983088 AMM983087:AMN983088 AWI983087:AWJ983088 BGE983087:BGF983088 BQA983087:BQB983088 BZW983087:BZX983088 CJS983087:CJT983088 CTO983087:CTP983088 DDK983087:DDL983088 DNG983087:DNH983088 DXC983087:DXD983088 EGY983087:EGZ983088 EQU983087:EQV983088 FAQ983087:FAR983088 FKM983087:FKN983088 FUI983087:FUJ983088 GEE983087:GEF983088 GOA983087:GOB983088 GXW983087:GXX983088 HHS983087:HHT983088 HRO983087:HRP983088 IBK983087:IBL983088 ILG983087:ILH983088 IVC983087:IVD983088 JEY983087:JEZ983088 JOU983087:JOV983088 JYQ983087:JYR983088 KIM983087:KIN983088 KSI983087:KSJ983088 LCE983087:LCF983088 LMA983087:LMB983088 LVW983087:LVX983088 MFS983087:MFT983088 MPO983087:MPP983088 MZK983087:MZL983088 NJG983087:NJH983088 NTC983087:NTD983088 OCY983087:OCZ983088 OMU983087:OMV983088 OWQ983087:OWR983088 PGM983087:PGN983088 PQI983087:PQJ983088 QAE983087:QAF983088 QKA983087:QKB983088 QTW983087:QTX983088 RDS983087:RDT983088 RNO983087:RNP983088 RXK983087:RXL983088 SHG983087:SHH983088 SRC983087:SRD983088 TAY983087:TAZ983088 TKU983087:TKV983088 TUQ983087:TUR983088 UEM983087:UEN983088 UOI983087:UOJ983088 UYE983087:UYF983088 VIA983087:VIB983088 VRW983087:VRX983088 WBS983087:WBT983088 WLO983087:WLP983088 WVK983087:WVL983088 WVK983085:WVL983085 IY45:IZ45 SU45:SV45 ACQ45:ACR45 AMM45:AMN45 AWI45:AWJ45 BGE45:BGF45 BQA45:BQB45 BZW45:BZX45 CJS45:CJT45 CTO45:CTP45 DDK45:DDL45 DNG45:DNH45 DXC45:DXD45 EGY45:EGZ45 EQU45:EQV45 FAQ45:FAR45 FKM45:FKN45 FUI45:FUJ45 GEE45:GEF45 GOA45:GOB45 GXW45:GXX45 HHS45:HHT45 HRO45:HRP45 IBK45:IBL45 ILG45:ILH45 IVC45:IVD45 JEY45:JEZ45 JOU45:JOV45 JYQ45:JYR45 KIM45:KIN45 KSI45:KSJ45 LCE45:LCF45 LMA45:LMB45 LVW45:LVX45 MFS45:MFT45 MPO45:MPP45 MZK45:MZL45 NJG45:NJH45 NTC45:NTD45 OCY45:OCZ45 OMU45:OMV45 OWQ45:OWR45 PGM45:PGN45 PQI45:PQJ45 QAE45:QAF45 QKA45:QKB45 QTW45:QTX45 RDS45:RDT45 RNO45:RNP45 RXK45:RXL45 SHG45:SHH45 SRC45:SRD45 TAY45:TAZ45 TKU45:TKV45 TUQ45:TUR45 UEM45:UEN45 UOI45:UOJ45 UYE45:UYF45 VIA45:VIB45 VRW45:VRX45 WBS45:WBT45 WLO45:WLP45 WVK45:WVL45 C65581:D65581 IY65581:IZ65581 SU65581:SV65581 ACQ65581:ACR65581 AMM65581:AMN65581 AWI65581:AWJ65581 BGE65581:BGF65581 BQA65581:BQB65581 BZW65581:BZX65581 CJS65581:CJT65581 CTO65581:CTP65581 DDK65581:DDL65581 DNG65581:DNH65581 DXC65581:DXD65581 EGY65581:EGZ65581 EQU65581:EQV65581 FAQ65581:FAR65581 FKM65581:FKN65581 FUI65581:FUJ65581 GEE65581:GEF65581 GOA65581:GOB65581 GXW65581:GXX65581 HHS65581:HHT65581 HRO65581:HRP65581 IBK65581:IBL65581 ILG65581:ILH65581 IVC65581:IVD65581 JEY65581:JEZ65581 JOU65581:JOV65581 JYQ65581:JYR65581 KIM65581:KIN65581 KSI65581:KSJ65581 LCE65581:LCF65581 LMA65581:LMB65581 LVW65581:LVX65581 MFS65581:MFT65581 MPO65581:MPP65581 MZK65581:MZL65581 NJG65581:NJH65581 NTC65581:NTD65581 OCY65581:OCZ65581 OMU65581:OMV65581 OWQ65581:OWR65581 PGM65581:PGN65581 PQI65581:PQJ65581 QAE65581:QAF65581 QKA65581:QKB65581 QTW65581:QTX65581 RDS65581:RDT65581 RNO65581:RNP65581 RXK65581:RXL65581 SHG65581:SHH65581 SRC65581:SRD65581 TAY65581:TAZ65581 TKU65581:TKV65581 TUQ65581:TUR65581 UEM65581:UEN65581 UOI65581:UOJ65581 UYE65581:UYF65581 VIA65581:VIB65581 VRW65581:VRX65581 WBS65581:WBT65581 WLO65581:WLP65581 WVK65581:WVL65581 C131117:D131117 IY131117:IZ131117 SU131117:SV131117 ACQ131117:ACR131117 AMM131117:AMN131117 AWI131117:AWJ131117 BGE131117:BGF131117 BQA131117:BQB131117 BZW131117:BZX131117 CJS131117:CJT131117 CTO131117:CTP131117 DDK131117:DDL131117 DNG131117:DNH131117 DXC131117:DXD131117 EGY131117:EGZ131117 EQU131117:EQV131117 FAQ131117:FAR131117 FKM131117:FKN131117 FUI131117:FUJ131117 GEE131117:GEF131117 GOA131117:GOB131117 GXW131117:GXX131117 HHS131117:HHT131117 HRO131117:HRP131117 IBK131117:IBL131117 ILG131117:ILH131117 IVC131117:IVD131117 JEY131117:JEZ131117 JOU131117:JOV131117 JYQ131117:JYR131117 KIM131117:KIN131117 KSI131117:KSJ131117 LCE131117:LCF131117 LMA131117:LMB131117 LVW131117:LVX131117 MFS131117:MFT131117 MPO131117:MPP131117 MZK131117:MZL131117 NJG131117:NJH131117 NTC131117:NTD131117 OCY131117:OCZ131117 OMU131117:OMV131117 OWQ131117:OWR131117 PGM131117:PGN131117 PQI131117:PQJ131117 QAE131117:QAF131117 QKA131117:QKB131117 QTW131117:QTX131117 RDS131117:RDT131117 RNO131117:RNP131117 RXK131117:RXL131117 SHG131117:SHH131117 SRC131117:SRD131117 TAY131117:TAZ131117 TKU131117:TKV131117 TUQ131117:TUR131117 UEM131117:UEN131117 UOI131117:UOJ131117 UYE131117:UYF131117 VIA131117:VIB131117 VRW131117:VRX131117 WBS131117:WBT131117 WLO131117:WLP131117 WVK131117:WVL131117 C196653:D196653 IY196653:IZ196653 SU196653:SV196653 ACQ196653:ACR196653 AMM196653:AMN196653 AWI196653:AWJ196653 BGE196653:BGF196653 BQA196653:BQB196653 BZW196653:BZX196653 CJS196653:CJT196653 CTO196653:CTP196653 DDK196653:DDL196653 DNG196653:DNH196653 DXC196653:DXD196653 EGY196653:EGZ196653 EQU196653:EQV196653 FAQ196653:FAR196653 FKM196653:FKN196653 FUI196653:FUJ196653 GEE196653:GEF196653 GOA196653:GOB196653 GXW196653:GXX196653 HHS196653:HHT196653 HRO196653:HRP196653 IBK196653:IBL196653 ILG196653:ILH196653 IVC196653:IVD196653 JEY196653:JEZ196653 JOU196653:JOV196653 JYQ196653:JYR196653 KIM196653:KIN196653 KSI196653:KSJ196653 LCE196653:LCF196653 LMA196653:LMB196653 LVW196653:LVX196653 MFS196653:MFT196653 MPO196653:MPP196653 MZK196653:MZL196653 NJG196653:NJH196653 NTC196653:NTD196653 OCY196653:OCZ196653 OMU196653:OMV196653 OWQ196653:OWR196653 PGM196653:PGN196653 PQI196653:PQJ196653 QAE196653:QAF196653 QKA196653:QKB196653 QTW196653:QTX196653 RDS196653:RDT196653 RNO196653:RNP196653 RXK196653:RXL196653 SHG196653:SHH196653 SRC196653:SRD196653 TAY196653:TAZ196653 TKU196653:TKV196653 TUQ196653:TUR196653 UEM196653:UEN196653 UOI196653:UOJ196653 UYE196653:UYF196653 VIA196653:VIB196653 VRW196653:VRX196653 WBS196653:WBT196653 WLO196653:WLP196653 WVK196653:WVL196653 C262189:D262189 IY262189:IZ262189 SU262189:SV262189 ACQ262189:ACR262189 AMM262189:AMN262189 AWI262189:AWJ262189 BGE262189:BGF262189 BQA262189:BQB262189 BZW262189:BZX262189 CJS262189:CJT262189 CTO262189:CTP262189 DDK262189:DDL262189 DNG262189:DNH262189 DXC262189:DXD262189 EGY262189:EGZ262189 EQU262189:EQV262189 FAQ262189:FAR262189 FKM262189:FKN262189 FUI262189:FUJ262189 GEE262189:GEF262189 GOA262189:GOB262189 GXW262189:GXX262189 HHS262189:HHT262189 HRO262189:HRP262189 IBK262189:IBL262189 ILG262189:ILH262189 IVC262189:IVD262189 JEY262189:JEZ262189 JOU262189:JOV262189 JYQ262189:JYR262189 KIM262189:KIN262189 KSI262189:KSJ262189 LCE262189:LCF262189 LMA262189:LMB262189 LVW262189:LVX262189 MFS262189:MFT262189 MPO262189:MPP262189 MZK262189:MZL262189 NJG262189:NJH262189 NTC262189:NTD262189 OCY262189:OCZ262189 OMU262189:OMV262189 OWQ262189:OWR262189 PGM262189:PGN262189 PQI262189:PQJ262189 QAE262189:QAF262189 QKA262189:QKB262189 QTW262189:QTX262189 RDS262189:RDT262189 RNO262189:RNP262189 RXK262189:RXL262189 SHG262189:SHH262189 SRC262189:SRD262189 TAY262189:TAZ262189 TKU262189:TKV262189 TUQ262189:TUR262189 UEM262189:UEN262189 UOI262189:UOJ262189 UYE262189:UYF262189 VIA262189:VIB262189 VRW262189:VRX262189 WBS262189:WBT262189 WLO262189:WLP262189 WVK262189:WVL262189 C327725:D327725 IY327725:IZ327725 SU327725:SV327725 ACQ327725:ACR327725 AMM327725:AMN327725 AWI327725:AWJ327725 BGE327725:BGF327725 BQA327725:BQB327725 BZW327725:BZX327725 CJS327725:CJT327725 CTO327725:CTP327725 DDK327725:DDL327725 DNG327725:DNH327725 DXC327725:DXD327725 EGY327725:EGZ327725 EQU327725:EQV327725 FAQ327725:FAR327725 FKM327725:FKN327725 FUI327725:FUJ327725 GEE327725:GEF327725 GOA327725:GOB327725 GXW327725:GXX327725 HHS327725:HHT327725 HRO327725:HRP327725 IBK327725:IBL327725 ILG327725:ILH327725 IVC327725:IVD327725 JEY327725:JEZ327725 JOU327725:JOV327725 JYQ327725:JYR327725 KIM327725:KIN327725 KSI327725:KSJ327725 LCE327725:LCF327725 LMA327725:LMB327725 LVW327725:LVX327725 MFS327725:MFT327725 MPO327725:MPP327725 MZK327725:MZL327725 NJG327725:NJH327725 NTC327725:NTD327725 OCY327725:OCZ327725 OMU327725:OMV327725 OWQ327725:OWR327725 PGM327725:PGN327725 PQI327725:PQJ327725 QAE327725:QAF327725 QKA327725:QKB327725 QTW327725:QTX327725 RDS327725:RDT327725 RNO327725:RNP327725 RXK327725:RXL327725 SHG327725:SHH327725 SRC327725:SRD327725 TAY327725:TAZ327725 TKU327725:TKV327725 TUQ327725:TUR327725 UEM327725:UEN327725 UOI327725:UOJ327725 UYE327725:UYF327725 VIA327725:VIB327725 VRW327725:VRX327725 WBS327725:WBT327725 WLO327725:WLP327725 WVK327725:WVL327725 C393261:D393261 IY393261:IZ393261 SU393261:SV393261 ACQ393261:ACR393261 AMM393261:AMN393261 AWI393261:AWJ393261 BGE393261:BGF393261 BQA393261:BQB393261 BZW393261:BZX393261 CJS393261:CJT393261 CTO393261:CTP393261 DDK393261:DDL393261 DNG393261:DNH393261 DXC393261:DXD393261 EGY393261:EGZ393261 EQU393261:EQV393261 FAQ393261:FAR393261 FKM393261:FKN393261 FUI393261:FUJ393261 GEE393261:GEF393261 GOA393261:GOB393261 GXW393261:GXX393261 HHS393261:HHT393261 HRO393261:HRP393261 IBK393261:IBL393261 ILG393261:ILH393261 IVC393261:IVD393261 JEY393261:JEZ393261 JOU393261:JOV393261 JYQ393261:JYR393261 KIM393261:KIN393261 KSI393261:KSJ393261 LCE393261:LCF393261 LMA393261:LMB393261 LVW393261:LVX393261 MFS393261:MFT393261 MPO393261:MPP393261 MZK393261:MZL393261 NJG393261:NJH393261 NTC393261:NTD393261 OCY393261:OCZ393261 OMU393261:OMV393261 OWQ393261:OWR393261 PGM393261:PGN393261 PQI393261:PQJ393261 QAE393261:QAF393261 QKA393261:QKB393261 QTW393261:QTX393261 RDS393261:RDT393261 RNO393261:RNP393261 RXK393261:RXL393261 SHG393261:SHH393261 SRC393261:SRD393261 TAY393261:TAZ393261 TKU393261:TKV393261 TUQ393261:TUR393261 UEM393261:UEN393261 UOI393261:UOJ393261 UYE393261:UYF393261 VIA393261:VIB393261 VRW393261:VRX393261 WBS393261:WBT393261 WLO393261:WLP393261 WVK393261:WVL393261 C458797:D458797 IY458797:IZ458797 SU458797:SV458797 ACQ458797:ACR458797 AMM458797:AMN458797 AWI458797:AWJ458797 BGE458797:BGF458797 BQA458797:BQB458797 BZW458797:BZX458797 CJS458797:CJT458797 CTO458797:CTP458797 DDK458797:DDL458797 DNG458797:DNH458797 DXC458797:DXD458797 EGY458797:EGZ458797 EQU458797:EQV458797 FAQ458797:FAR458797 FKM458797:FKN458797 FUI458797:FUJ458797 GEE458797:GEF458797 GOA458797:GOB458797 GXW458797:GXX458797 HHS458797:HHT458797 HRO458797:HRP458797 IBK458797:IBL458797 ILG458797:ILH458797 IVC458797:IVD458797 JEY458797:JEZ458797 JOU458797:JOV458797 JYQ458797:JYR458797 KIM458797:KIN458797 KSI458797:KSJ458797 LCE458797:LCF458797 LMA458797:LMB458797 LVW458797:LVX458797 MFS458797:MFT458797 MPO458797:MPP458797 MZK458797:MZL458797 NJG458797:NJH458797 NTC458797:NTD458797 OCY458797:OCZ458797 OMU458797:OMV458797 OWQ458797:OWR458797 PGM458797:PGN458797 PQI458797:PQJ458797 QAE458797:QAF458797 QKA458797:QKB458797 QTW458797:QTX458797 RDS458797:RDT458797 RNO458797:RNP458797 RXK458797:RXL458797 SHG458797:SHH458797 SRC458797:SRD458797 TAY458797:TAZ458797 TKU458797:TKV458797 TUQ458797:TUR458797 UEM458797:UEN458797 UOI458797:UOJ458797 UYE458797:UYF458797 VIA458797:VIB458797 VRW458797:VRX458797 WBS458797:WBT458797 WLO458797:WLP458797 WVK458797:WVL458797 C524333:D524333 IY524333:IZ524333 SU524333:SV524333 ACQ524333:ACR524333 AMM524333:AMN524333 AWI524333:AWJ524333 BGE524333:BGF524333 BQA524333:BQB524333 BZW524333:BZX524333 CJS524333:CJT524333 CTO524333:CTP524333 DDK524333:DDL524333 DNG524333:DNH524333 DXC524333:DXD524333 EGY524333:EGZ524333 EQU524333:EQV524333 FAQ524333:FAR524333 FKM524333:FKN524333 FUI524333:FUJ524333 GEE524333:GEF524333 GOA524333:GOB524333 GXW524333:GXX524333 HHS524333:HHT524333 HRO524333:HRP524333 IBK524333:IBL524333 ILG524333:ILH524333 IVC524333:IVD524333 JEY524333:JEZ524333 JOU524333:JOV524333 JYQ524333:JYR524333 KIM524333:KIN524333 KSI524333:KSJ524333 LCE524333:LCF524333 LMA524333:LMB524333 LVW524333:LVX524333 MFS524333:MFT524333 MPO524333:MPP524333 MZK524333:MZL524333 NJG524333:NJH524333 NTC524333:NTD524333 OCY524333:OCZ524333 OMU524333:OMV524333 OWQ524333:OWR524333 PGM524333:PGN524333 PQI524333:PQJ524333 QAE524333:QAF524333 QKA524333:QKB524333 QTW524333:QTX524333 RDS524333:RDT524333 RNO524333:RNP524333 RXK524333:RXL524333 SHG524333:SHH524333 SRC524333:SRD524333 TAY524333:TAZ524333 TKU524333:TKV524333 TUQ524333:TUR524333 UEM524333:UEN524333 UOI524333:UOJ524333 UYE524333:UYF524333 VIA524333:VIB524333 VRW524333:VRX524333 WBS524333:WBT524333 WLO524333:WLP524333 WVK524333:WVL524333 C589869:D589869 IY589869:IZ589869 SU589869:SV589869 ACQ589869:ACR589869 AMM589869:AMN589869 AWI589869:AWJ589869 BGE589869:BGF589869 BQA589869:BQB589869 BZW589869:BZX589869 CJS589869:CJT589869 CTO589869:CTP589869 DDK589869:DDL589869 DNG589869:DNH589869 DXC589869:DXD589869 EGY589869:EGZ589869 EQU589869:EQV589869 FAQ589869:FAR589869 FKM589869:FKN589869 FUI589869:FUJ589869 GEE589869:GEF589869 GOA589869:GOB589869 GXW589869:GXX589869 HHS589869:HHT589869 HRO589869:HRP589869 IBK589869:IBL589869 ILG589869:ILH589869 IVC589869:IVD589869 JEY589869:JEZ589869 JOU589869:JOV589869 JYQ589869:JYR589869 KIM589869:KIN589869 KSI589869:KSJ589869 LCE589869:LCF589869 LMA589869:LMB589869 LVW589869:LVX589869 MFS589869:MFT589869 MPO589869:MPP589869 MZK589869:MZL589869 NJG589869:NJH589869 NTC589869:NTD589869 OCY589869:OCZ589869 OMU589869:OMV589869 OWQ589869:OWR589869 PGM589869:PGN589869 PQI589869:PQJ589869 QAE589869:QAF589869 QKA589869:QKB589869 QTW589869:QTX589869 RDS589869:RDT589869 RNO589869:RNP589869 RXK589869:RXL589869 SHG589869:SHH589869 SRC589869:SRD589869 TAY589869:TAZ589869 TKU589869:TKV589869 TUQ589869:TUR589869 UEM589869:UEN589869 UOI589869:UOJ589869 UYE589869:UYF589869 VIA589869:VIB589869 VRW589869:VRX589869 WBS589869:WBT589869 WLO589869:WLP589869 WVK589869:WVL589869 C655405:D655405 IY655405:IZ655405 SU655405:SV655405 ACQ655405:ACR655405 AMM655405:AMN655405 AWI655405:AWJ655405 BGE655405:BGF655405 BQA655405:BQB655405 BZW655405:BZX655405 CJS655405:CJT655405 CTO655405:CTP655405 DDK655405:DDL655405 DNG655405:DNH655405 DXC655405:DXD655405 EGY655405:EGZ655405 EQU655405:EQV655405 FAQ655405:FAR655405 FKM655405:FKN655405 FUI655405:FUJ655405 GEE655405:GEF655405 GOA655405:GOB655405 GXW655405:GXX655405 HHS655405:HHT655405 HRO655405:HRP655405 IBK655405:IBL655405 ILG655405:ILH655405 IVC655405:IVD655405 JEY655405:JEZ655405 JOU655405:JOV655405 JYQ655405:JYR655405 KIM655405:KIN655405 KSI655405:KSJ655405 LCE655405:LCF655405 LMA655405:LMB655405 LVW655405:LVX655405 MFS655405:MFT655405 MPO655405:MPP655405 MZK655405:MZL655405 NJG655405:NJH655405 NTC655405:NTD655405 OCY655405:OCZ655405 OMU655405:OMV655405 OWQ655405:OWR655405 PGM655405:PGN655405 PQI655405:PQJ655405 QAE655405:QAF655405 QKA655405:QKB655405 QTW655405:QTX655405 RDS655405:RDT655405 RNO655405:RNP655405 RXK655405:RXL655405 SHG655405:SHH655405 SRC655405:SRD655405 TAY655405:TAZ655405 TKU655405:TKV655405 TUQ655405:TUR655405 UEM655405:UEN655405 UOI655405:UOJ655405 UYE655405:UYF655405 VIA655405:VIB655405 VRW655405:VRX655405 WBS655405:WBT655405 WLO655405:WLP655405 WVK655405:WVL655405 C720941:D720941 IY720941:IZ720941 SU720941:SV720941 ACQ720941:ACR720941 AMM720941:AMN720941 AWI720941:AWJ720941 BGE720941:BGF720941 BQA720941:BQB720941 BZW720941:BZX720941 CJS720941:CJT720941 CTO720941:CTP720941 DDK720941:DDL720941 DNG720941:DNH720941 DXC720941:DXD720941 EGY720941:EGZ720941 EQU720941:EQV720941 FAQ720941:FAR720941 FKM720941:FKN720941 FUI720941:FUJ720941 GEE720941:GEF720941 GOA720941:GOB720941 GXW720941:GXX720941 HHS720941:HHT720941 HRO720941:HRP720941 IBK720941:IBL720941 ILG720941:ILH720941 IVC720941:IVD720941 JEY720941:JEZ720941 JOU720941:JOV720941 JYQ720941:JYR720941 KIM720941:KIN720941 KSI720941:KSJ720941 LCE720941:LCF720941 LMA720941:LMB720941 LVW720941:LVX720941 MFS720941:MFT720941 MPO720941:MPP720941 MZK720941:MZL720941 NJG720941:NJH720941 NTC720941:NTD720941 OCY720941:OCZ720941 OMU720941:OMV720941 OWQ720941:OWR720941 PGM720941:PGN720941 PQI720941:PQJ720941 QAE720941:QAF720941 QKA720941:QKB720941 QTW720941:QTX720941 RDS720941:RDT720941 RNO720941:RNP720941 RXK720941:RXL720941 SHG720941:SHH720941 SRC720941:SRD720941 TAY720941:TAZ720941 TKU720941:TKV720941 TUQ720941:TUR720941 UEM720941:UEN720941 UOI720941:UOJ720941 UYE720941:UYF720941 VIA720941:VIB720941 VRW720941:VRX720941 WBS720941:WBT720941 WLO720941:WLP720941 WVK720941:WVL720941 C786477:D786477 IY786477:IZ786477 SU786477:SV786477 ACQ786477:ACR786477 AMM786477:AMN786477 AWI786477:AWJ786477 BGE786477:BGF786477 BQA786477:BQB786477 BZW786477:BZX786477 CJS786477:CJT786477 CTO786477:CTP786477 DDK786477:DDL786477 DNG786477:DNH786477 DXC786477:DXD786477 EGY786477:EGZ786477 EQU786477:EQV786477 FAQ786477:FAR786477 FKM786477:FKN786477 FUI786477:FUJ786477 GEE786477:GEF786477 GOA786477:GOB786477 GXW786477:GXX786477 HHS786477:HHT786477 HRO786477:HRP786477 IBK786477:IBL786477 ILG786477:ILH786477 IVC786477:IVD786477 JEY786477:JEZ786477 JOU786477:JOV786477 JYQ786477:JYR786477 KIM786477:KIN786477 KSI786477:KSJ786477 LCE786477:LCF786477 LMA786477:LMB786477 LVW786477:LVX786477 MFS786477:MFT786477 MPO786477:MPP786477 MZK786477:MZL786477 NJG786477:NJH786477 NTC786477:NTD786477 OCY786477:OCZ786477 OMU786477:OMV786477 OWQ786477:OWR786477 PGM786477:PGN786477 PQI786477:PQJ786477 QAE786477:QAF786477 QKA786477:QKB786477 QTW786477:QTX786477 RDS786477:RDT786477 RNO786477:RNP786477 RXK786477:RXL786477 SHG786477:SHH786477 SRC786477:SRD786477 TAY786477:TAZ786477 TKU786477:TKV786477 TUQ786477:TUR786477 UEM786477:UEN786477 UOI786477:UOJ786477 UYE786477:UYF786477 VIA786477:VIB786477 VRW786477:VRX786477 WBS786477:WBT786477 WLO786477:WLP786477 WVK786477:WVL786477 C852013:D852013 IY852013:IZ852013 SU852013:SV852013 ACQ852013:ACR852013 AMM852013:AMN852013 AWI852013:AWJ852013 BGE852013:BGF852013 BQA852013:BQB852013 BZW852013:BZX852013 CJS852013:CJT852013 CTO852013:CTP852013 DDK852013:DDL852013 DNG852013:DNH852013 DXC852013:DXD852013 EGY852013:EGZ852013 EQU852013:EQV852013 FAQ852013:FAR852013 FKM852013:FKN852013 FUI852013:FUJ852013 GEE852013:GEF852013 GOA852013:GOB852013 GXW852013:GXX852013 HHS852013:HHT852013 HRO852013:HRP852013 IBK852013:IBL852013 ILG852013:ILH852013 IVC852013:IVD852013 JEY852013:JEZ852013 JOU852013:JOV852013 JYQ852013:JYR852013 KIM852013:KIN852013 KSI852013:KSJ852013 LCE852013:LCF852013 LMA852013:LMB852013 LVW852013:LVX852013 MFS852013:MFT852013 MPO852013:MPP852013 MZK852013:MZL852013 NJG852013:NJH852013 NTC852013:NTD852013 OCY852013:OCZ852013 OMU852013:OMV852013 OWQ852013:OWR852013 PGM852013:PGN852013 PQI852013:PQJ852013 QAE852013:QAF852013 QKA852013:QKB852013 QTW852013:QTX852013 RDS852013:RDT852013 RNO852013:RNP852013 RXK852013:RXL852013 SHG852013:SHH852013 SRC852013:SRD852013 TAY852013:TAZ852013 TKU852013:TKV852013 TUQ852013:TUR852013 UEM852013:UEN852013 UOI852013:UOJ852013 UYE852013:UYF852013 VIA852013:VIB852013 VRW852013:VRX852013 WBS852013:WBT852013 WLO852013:WLP852013 WVK852013:WVL852013 C917549:D917549 IY917549:IZ917549 SU917549:SV917549 ACQ917549:ACR917549 AMM917549:AMN917549 AWI917549:AWJ917549 BGE917549:BGF917549 BQA917549:BQB917549 BZW917549:BZX917549 CJS917549:CJT917549 CTO917549:CTP917549 DDK917549:DDL917549 DNG917549:DNH917549 DXC917549:DXD917549 EGY917549:EGZ917549 EQU917549:EQV917549 FAQ917549:FAR917549 FKM917549:FKN917549 FUI917549:FUJ917549 GEE917549:GEF917549 GOA917549:GOB917549 GXW917549:GXX917549 HHS917549:HHT917549 HRO917549:HRP917549 IBK917549:IBL917549 ILG917549:ILH917549 IVC917549:IVD917549 JEY917549:JEZ917549 JOU917549:JOV917549 JYQ917549:JYR917549 KIM917549:KIN917549 KSI917549:KSJ917549 LCE917549:LCF917549 LMA917549:LMB917549 LVW917549:LVX917549 MFS917549:MFT917549 MPO917549:MPP917549 MZK917549:MZL917549 NJG917549:NJH917549 NTC917549:NTD917549 OCY917549:OCZ917549 OMU917549:OMV917549 OWQ917549:OWR917549 PGM917549:PGN917549 PQI917549:PQJ917549 QAE917549:QAF917549 QKA917549:QKB917549 QTW917549:QTX917549 RDS917549:RDT917549 RNO917549:RNP917549 RXK917549:RXL917549 SHG917549:SHH917549 SRC917549:SRD917549 TAY917549:TAZ917549 TKU917549:TKV917549 TUQ917549:TUR917549 UEM917549:UEN917549 UOI917549:UOJ917549 UYE917549:UYF917549 VIA917549:VIB917549 VRW917549:VRX917549 WBS917549:WBT917549 WLO917549:WLP917549 WVK917549:WVL917549 C983085:D983085 IY983085:IZ983085 SU983085:SV983085 ACQ983085:ACR983085 AMM983085:AMN983085 AWI983085:AWJ983085 BGE983085:BGF983085 BQA983085:BQB983085 BZW983085:BZX983085 CJS983085:CJT983085 CTO983085:CTP983085 DDK983085:DDL983085 DNG983085:DNH983085 DXC983085:DXD983085 EGY983085:EGZ983085 EQU983085:EQV983085 FAQ983085:FAR983085 FKM983085:FKN983085 FUI983085:FUJ983085 GEE983085:GEF983085 GOA983085:GOB983085 GXW983085:GXX983085 HHS983085:HHT983085 HRO983085:HRP983085 IBK983085:IBL983085 ILG983085:ILH983085 IVC983085:IVD983085 JEY983085:JEZ983085 JOU983085:JOV983085 JYQ983085:JYR983085 KIM983085:KIN983085 KSI983085:KSJ983085 LCE983085:LCF983085 LMA983085:LMB983085 LVW983085:LVX983085 MFS983085:MFT983085 MPO983085:MPP983085 MZK983085:MZL983085 NJG983085:NJH983085 NTC983085:NTD983085 OCY983085:OCZ983085 OMU983085:OMV983085 OWQ983085:OWR983085 PGM983085:PGN983085 PQI983085:PQJ983085 QAE983085:QAF983085 QKA983085:QKB983085 QTW983085:QTX983085 RDS983085:RDT983085 RNO983085:RNP983085 RXK983085:RXL983085 SHG983085:SHH983085 SRC983085:SRD983085 TAY983085:TAZ983085 TKU983085:TKV983085 TUQ983085:TUR983085 UEM983085:UEN983085 UOI983085:UOJ983085 UYE983085:UYF983085 VIA983085:VIB983085 VRW983085:VRX983085 WBS983085:WBT983085 C45:D45 C47:D4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WBS983063:WBT983072 IY35:IZ42 SU35:SV42 ACQ35:ACR42 AMM35:AMN42 AWI35:AWJ42 BGE35:BGF42 BQA35:BQB42 BZW35:BZX42 CJS35:CJT42 CTO35:CTP42 DDK35:DDL42 DNG35:DNH42 DXC35:DXD42 EGY35:EGZ42 EQU35:EQV42 FAQ35:FAR42 FKM35:FKN42 FUI35:FUJ42 GEE35:GEF42 GOA35:GOB42 GXW35:GXX42 HHS35:HHT42 HRO35:HRP42 IBK35:IBL42 ILG35:ILH42 IVC35:IVD42 JEY35:JEZ42 JOU35:JOV42 JYQ35:JYR42 KIM35:KIN42 KSI35:KSJ42 LCE35:LCF42 LMA35:LMB42 LVW35:LVX42 MFS35:MFT42 MPO35:MPP42 MZK35:MZL42 NJG35:NJH42 NTC35:NTD42 OCY35:OCZ42 OMU35:OMV42 OWQ35:OWR42 PGM35:PGN42 PQI35:PQJ42 QAE35:QAF42 QKA35:QKB42 QTW35:QTX42 RDS35:RDT42 RNO35:RNP42 RXK35:RXL42 SHG35:SHH42 SRC35:SRD42 TAY35:TAZ42 TKU35:TKV42 TUQ35:TUR42 UEM35:UEN42 UOI35:UOJ42 UYE35:UYF42 VIA35:VIB42 VRW35:VRX42 WBS35:WBT42 WLO35:WLP42 WVK35:WVL42 C65571:D65578 IY65571:IZ65578 SU65571:SV65578 ACQ65571:ACR65578 AMM65571:AMN65578 AWI65571:AWJ65578 BGE65571:BGF65578 BQA65571:BQB65578 BZW65571:BZX65578 CJS65571:CJT65578 CTO65571:CTP65578 DDK65571:DDL65578 DNG65571:DNH65578 DXC65571:DXD65578 EGY65571:EGZ65578 EQU65571:EQV65578 FAQ65571:FAR65578 FKM65571:FKN65578 FUI65571:FUJ65578 GEE65571:GEF65578 GOA65571:GOB65578 GXW65571:GXX65578 HHS65571:HHT65578 HRO65571:HRP65578 IBK65571:IBL65578 ILG65571:ILH65578 IVC65571:IVD65578 JEY65571:JEZ65578 JOU65571:JOV65578 JYQ65571:JYR65578 KIM65571:KIN65578 KSI65571:KSJ65578 LCE65571:LCF65578 LMA65571:LMB65578 LVW65571:LVX65578 MFS65571:MFT65578 MPO65571:MPP65578 MZK65571:MZL65578 NJG65571:NJH65578 NTC65571:NTD65578 OCY65571:OCZ65578 OMU65571:OMV65578 OWQ65571:OWR65578 PGM65571:PGN65578 PQI65571:PQJ65578 QAE65571:QAF65578 QKA65571:QKB65578 QTW65571:QTX65578 RDS65571:RDT65578 RNO65571:RNP65578 RXK65571:RXL65578 SHG65571:SHH65578 SRC65571:SRD65578 TAY65571:TAZ65578 TKU65571:TKV65578 TUQ65571:TUR65578 UEM65571:UEN65578 UOI65571:UOJ65578 UYE65571:UYF65578 VIA65571:VIB65578 VRW65571:VRX65578 WBS65571:WBT65578 WLO65571:WLP65578 WVK65571:WVL65578 C131107:D131114 IY131107:IZ131114 SU131107:SV131114 ACQ131107:ACR131114 AMM131107:AMN131114 AWI131107:AWJ131114 BGE131107:BGF131114 BQA131107:BQB131114 BZW131107:BZX131114 CJS131107:CJT131114 CTO131107:CTP131114 DDK131107:DDL131114 DNG131107:DNH131114 DXC131107:DXD131114 EGY131107:EGZ131114 EQU131107:EQV131114 FAQ131107:FAR131114 FKM131107:FKN131114 FUI131107:FUJ131114 GEE131107:GEF131114 GOA131107:GOB131114 GXW131107:GXX131114 HHS131107:HHT131114 HRO131107:HRP131114 IBK131107:IBL131114 ILG131107:ILH131114 IVC131107:IVD131114 JEY131107:JEZ131114 JOU131107:JOV131114 JYQ131107:JYR131114 KIM131107:KIN131114 KSI131107:KSJ131114 LCE131107:LCF131114 LMA131107:LMB131114 LVW131107:LVX131114 MFS131107:MFT131114 MPO131107:MPP131114 MZK131107:MZL131114 NJG131107:NJH131114 NTC131107:NTD131114 OCY131107:OCZ131114 OMU131107:OMV131114 OWQ131107:OWR131114 PGM131107:PGN131114 PQI131107:PQJ131114 QAE131107:QAF131114 QKA131107:QKB131114 QTW131107:QTX131114 RDS131107:RDT131114 RNO131107:RNP131114 RXK131107:RXL131114 SHG131107:SHH131114 SRC131107:SRD131114 TAY131107:TAZ131114 TKU131107:TKV131114 TUQ131107:TUR131114 UEM131107:UEN131114 UOI131107:UOJ131114 UYE131107:UYF131114 VIA131107:VIB131114 VRW131107:VRX131114 WBS131107:WBT131114 WLO131107:WLP131114 WVK131107:WVL131114 C196643:D196650 IY196643:IZ196650 SU196643:SV196650 ACQ196643:ACR196650 AMM196643:AMN196650 AWI196643:AWJ196650 BGE196643:BGF196650 BQA196643:BQB196650 BZW196643:BZX196650 CJS196643:CJT196650 CTO196643:CTP196650 DDK196643:DDL196650 DNG196643:DNH196650 DXC196643:DXD196650 EGY196643:EGZ196650 EQU196643:EQV196650 FAQ196643:FAR196650 FKM196643:FKN196650 FUI196643:FUJ196650 GEE196643:GEF196650 GOA196643:GOB196650 GXW196643:GXX196650 HHS196643:HHT196650 HRO196643:HRP196650 IBK196643:IBL196650 ILG196643:ILH196650 IVC196643:IVD196650 JEY196643:JEZ196650 JOU196643:JOV196650 JYQ196643:JYR196650 KIM196643:KIN196650 KSI196643:KSJ196650 LCE196643:LCF196650 LMA196643:LMB196650 LVW196643:LVX196650 MFS196643:MFT196650 MPO196643:MPP196650 MZK196643:MZL196650 NJG196643:NJH196650 NTC196643:NTD196650 OCY196643:OCZ196650 OMU196643:OMV196650 OWQ196643:OWR196650 PGM196643:PGN196650 PQI196643:PQJ196650 QAE196643:QAF196650 QKA196643:QKB196650 QTW196643:QTX196650 RDS196643:RDT196650 RNO196643:RNP196650 RXK196643:RXL196650 SHG196643:SHH196650 SRC196643:SRD196650 TAY196643:TAZ196650 TKU196643:TKV196650 TUQ196643:TUR196650 UEM196643:UEN196650 UOI196643:UOJ196650 UYE196643:UYF196650 VIA196643:VIB196650 VRW196643:VRX196650 WBS196643:WBT196650 WLO196643:WLP196650 WVK196643:WVL196650 C262179:D262186 IY262179:IZ262186 SU262179:SV262186 ACQ262179:ACR262186 AMM262179:AMN262186 AWI262179:AWJ262186 BGE262179:BGF262186 BQA262179:BQB262186 BZW262179:BZX262186 CJS262179:CJT262186 CTO262179:CTP262186 DDK262179:DDL262186 DNG262179:DNH262186 DXC262179:DXD262186 EGY262179:EGZ262186 EQU262179:EQV262186 FAQ262179:FAR262186 FKM262179:FKN262186 FUI262179:FUJ262186 GEE262179:GEF262186 GOA262179:GOB262186 GXW262179:GXX262186 HHS262179:HHT262186 HRO262179:HRP262186 IBK262179:IBL262186 ILG262179:ILH262186 IVC262179:IVD262186 JEY262179:JEZ262186 JOU262179:JOV262186 JYQ262179:JYR262186 KIM262179:KIN262186 KSI262179:KSJ262186 LCE262179:LCF262186 LMA262179:LMB262186 LVW262179:LVX262186 MFS262179:MFT262186 MPO262179:MPP262186 MZK262179:MZL262186 NJG262179:NJH262186 NTC262179:NTD262186 OCY262179:OCZ262186 OMU262179:OMV262186 OWQ262179:OWR262186 PGM262179:PGN262186 PQI262179:PQJ262186 QAE262179:QAF262186 QKA262179:QKB262186 QTW262179:QTX262186 RDS262179:RDT262186 RNO262179:RNP262186 RXK262179:RXL262186 SHG262179:SHH262186 SRC262179:SRD262186 TAY262179:TAZ262186 TKU262179:TKV262186 TUQ262179:TUR262186 UEM262179:UEN262186 UOI262179:UOJ262186 UYE262179:UYF262186 VIA262179:VIB262186 VRW262179:VRX262186 WBS262179:WBT262186 WLO262179:WLP262186 WVK262179:WVL262186 C327715:D327722 IY327715:IZ327722 SU327715:SV327722 ACQ327715:ACR327722 AMM327715:AMN327722 AWI327715:AWJ327722 BGE327715:BGF327722 BQA327715:BQB327722 BZW327715:BZX327722 CJS327715:CJT327722 CTO327715:CTP327722 DDK327715:DDL327722 DNG327715:DNH327722 DXC327715:DXD327722 EGY327715:EGZ327722 EQU327715:EQV327722 FAQ327715:FAR327722 FKM327715:FKN327722 FUI327715:FUJ327722 GEE327715:GEF327722 GOA327715:GOB327722 GXW327715:GXX327722 HHS327715:HHT327722 HRO327715:HRP327722 IBK327715:IBL327722 ILG327715:ILH327722 IVC327715:IVD327722 JEY327715:JEZ327722 JOU327715:JOV327722 JYQ327715:JYR327722 KIM327715:KIN327722 KSI327715:KSJ327722 LCE327715:LCF327722 LMA327715:LMB327722 LVW327715:LVX327722 MFS327715:MFT327722 MPO327715:MPP327722 MZK327715:MZL327722 NJG327715:NJH327722 NTC327715:NTD327722 OCY327715:OCZ327722 OMU327715:OMV327722 OWQ327715:OWR327722 PGM327715:PGN327722 PQI327715:PQJ327722 QAE327715:QAF327722 QKA327715:QKB327722 QTW327715:QTX327722 RDS327715:RDT327722 RNO327715:RNP327722 RXK327715:RXL327722 SHG327715:SHH327722 SRC327715:SRD327722 TAY327715:TAZ327722 TKU327715:TKV327722 TUQ327715:TUR327722 UEM327715:UEN327722 UOI327715:UOJ327722 UYE327715:UYF327722 VIA327715:VIB327722 VRW327715:VRX327722 WBS327715:WBT327722 WLO327715:WLP327722 WVK327715:WVL327722 C393251:D393258 IY393251:IZ393258 SU393251:SV393258 ACQ393251:ACR393258 AMM393251:AMN393258 AWI393251:AWJ393258 BGE393251:BGF393258 BQA393251:BQB393258 BZW393251:BZX393258 CJS393251:CJT393258 CTO393251:CTP393258 DDK393251:DDL393258 DNG393251:DNH393258 DXC393251:DXD393258 EGY393251:EGZ393258 EQU393251:EQV393258 FAQ393251:FAR393258 FKM393251:FKN393258 FUI393251:FUJ393258 GEE393251:GEF393258 GOA393251:GOB393258 GXW393251:GXX393258 HHS393251:HHT393258 HRO393251:HRP393258 IBK393251:IBL393258 ILG393251:ILH393258 IVC393251:IVD393258 JEY393251:JEZ393258 JOU393251:JOV393258 JYQ393251:JYR393258 KIM393251:KIN393258 KSI393251:KSJ393258 LCE393251:LCF393258 LMA393251:LMB393258 LVW393251:LVX393258 MFS393251:MFT393258 MPO393251:MPP393258 MZK393251:MZL393258 NJG393251:NJH393258 NTC393251:NTD393258 OCY393251:OCZ393258 OMU393251:OMV393258 OWQ393251:OWR393258 PGM393251:PGN393258 PQI393251:PQJ393258 QAE393251:QAF393258 QKA393251:QKB393258 QTW393251:QTX393258 RDS393251:RDT393258 RNO393251:RNP393258 RXK393251:RXL393258 SHG393251:SHH393258 SRC393251:SRD393258 TAY393251:TAZ393258 TKU393251:TKV393258 TUQ393251:TUR393258 UEM393251:UEN393258 UOI393251:UOJ393258 UYE393251:UYF393258 VIA393251:VIB393258 VRW393251:VRX393258 WBS393251:WBT393258 WLO393251:WLP393258 WVK393251:WVL393258 C458787:D458794 IY458787:IZ458794 SU458787:SV458794 ACQ458787:ACR458794 AMM458787:AMN458794 AWI458787:AWJ458794 BGE458787:BGF458794 BQA458787:BQB458794 BZW458787:BZX458794 CJS458787:CJT458794 CTO458787:CTP458794 DDK458787:DDL458794 DNG458787:DNH458794 DXC458787:DXD458794 EGY458787:EGZ458794 EQU458787:EQV458794 FAQ458787:FAR458794 FKM458787:FKN458794 FUI458787:FUJ458794 GEE458787:GEF458794 GOA458787:GOB458794 GXW458787:GXX458794 HHS458787:HHT458794 HRO458787:HRP458794 IBK458787:IBL458794 ILG458787:ILH458794 IVC458787:IVD458794 JEY458787:JEZ458794 JOU458787:JOV458794 JYQ458787:JYR458794 KIM458787:KIN458794 KSI458787:KSJ458794 LCE458787:LCF458794 LMA458787:LMB458794 LVW458787:LVX458794 MFS458787:MFT458794 MPO458787:MPP458794 MZK458787:MZL458794 NJG458787:NJH458794 NTC458787:NTD458794 OCY458787:OCZ458794 OMU458787:OMV458794 OWQ458787:OWR458794 PGM458787:PGN458794 PQI458787:PQJ458794 QAE458787:QAF458794 QKA458787:QKB458794 QTW458787:QTX458794 RDS458787:RDT458794 RNO458787:RNP458794 RXK458787:RXL458794 SHG458787:SHH458794 SRC458787:SRD458794 TAY458787:TAZ458794 TKU458787:TKV458794 TUQ458787:TUR458794 UEM458787:UEN458794 UOI458787:UOJ458794 UYE458787:UYF458794 VIA458787:VIB458794 VRW458787:VRX458794 WBS458787:WBT458794 WLO458787:WLP458794 WVK458787:WVL458794 C524323:D524330 IY524323:IZ524330 SU524323:SV524330 ACQ524323:ACR524330 AMM524323:AMN524330 AWI524323:AWJ524330 BGE524323:BGF524330 BQA524323:BQB524330 BZW524323:BZX524330 CJS524323:CJT524330 CTO524323:CTP524330 DDK524323:DDL524330 DNG524323:DNH524330 DXC524323:DXD524330 EGY524323:EGZ524330 EQU524323:EQV524330 FAQ524323:FAR524330 FKM524323:FKN524330 FUI524323:FUJ524330 GEE524323:GEF524330 GOA524323:GOB524330 GXW524323:GXX524330 HHS524323:HHT524330 HRO524323:HRP524330 IBK524323:IBL524330 ILG524323:ILH524330 IVC524323:IVD524330 JEY524323:JEZ524330 JOU524323:JOV524330 JYQ524323:JYR524330 KIM524323:KIN524330 KSI524323:KSJ524330 LCE524323:LCF524330 LMA524323:LMB524330 LVW524323:LVX524330 MFS524323:MFT524330 MPO524323:MPP524330 MZK524323:MZL524330 NJG524323:NJH524330 NTC524323:NTD524330 OCY524323:OCZ524330 OMU524323:OMV524330 OWQ524323:OWR524330 PGM524323:PGN524330 PQI524323:PQJ524330 QAE524323:QAF524330 QKA524323:QKB524330 QTW524323:QTX524330 RDS524323:RDT524330 RNO524323:RNP524330 RXK524323:RXL524330 SHG524323:SHH524330 SRC524323:SRD524330 TAY524323:TAZ524330 TKU524323:TKV524330 TUQ524323:TUR524330 UEM524323:UEN524330 UOI524323:UOJ524330 UYE524323:UYF524330 VIA524323:VIB524330 VRW524323:VRX524330 WBS524323:WBT524330 WLO524323:WLP524330 WVK524323:WVL524330 C589859:D589866 IY589859:IZ589866 SU589859:SV589866 ACQ589859:ACR589866 AMM589859:AMN589866 AWI589859:AWJ589866 BGE589859:BGF589866 BQA589859:BQB589866 BZW589859:BZX589866 CJS589859:CJT589866 CTO589859:CTP589866 DDK589859:DDL589866 DNG589859:DNH589866 DXC589859:DXD589866 EGY589859:EGZ589866 EQU589859:EQV589866 FAQ589859:FAR589866 FKM589859:FKN589866 FUI589859:FUJ589866 GEE589859:GEF589866 GOA589859:GOB589866 GXW589859:GXX589866 HHS589859:HHT589866 HRO589859:HRP589866 IBK589859:IBL589866 ILG589859:ILH589866 IVC589859:IVD589866 JEY589859:JEZ589866 JOU589859:JOV589866 JYQ589859:JYR589866 KIM589859:KIN589866 KSI589859:KSJ589866 LCE589859:LCF589866 LMA589859:LMB589866 LVW589859:LVX589866 MFS589859:MFT589866 MPO589859:MPP589866 MZK589859:MZL589866 NJG589859:NJH589866 NTC589859:NTD589866 OCY589859:OCZ589866 OMU589859:OMV589866 OWQ589859:OWR589866 PGM589859:PGN589866 PQI589859:PQJ589866 QAE589859:QAF589866 QKA589859:QKB589866 QTW589859:QTX589866 RDS589859:RDT589866 RNO589859:RNP589866 RXK589859:RXL589866 SHG589859:SHH589866 SRC589859:SRD589866 TAY589859:TAZ589866 TKU589859:TKV589866 TUQ589859:TUR589866 UEM589859:UEN589866 UOI589859:UOJ589866 UYE589859:UYF589866 VIA589859:VIB589866 VRW589859:VRX589866 WBS589859:WBT589866 WLO589859:WLP589866 WVK589859:WVL589866 C655395:D655402 IY655395:IZ655402 SU655395:SV655402 ACQ655395:ACR655402 AMM655395:AMN655402 AWI655395:AWJ655402 BGE655395:BGF655402 BQA655395:BQB655402 BZW655395:BZX655402 CJS655395:CJT655402 CTO655395:CTP655402 DDK655395:DDL655402 DNG655395:DNH655402 DXC655395:DXD655402 EGY655395:EGZ655402 EQU655395:EQV655402 FAQ655395:FAR655402 FKM655395:FKN655402 FUI655395:FUJ655402 GEE655395:GEF655402 GOA655395:GOB655402 GXW655395:GXX655402 HHS655395:HHT655402 HRO655395:HRP655402 IBK655395:IBL655402 ILG655395:ILH655402 IVC655395:IVD655402 JEY655395:JEZ655402 JOU655395:JOV655402 JYQ655395:JYR655402 KIM655395:KIN655402 KSI655395:KSJ655402 LCE655395:LCF655402 LMA655395:LMB655402 LVW655395:LVX655402 MFS655395:MFT655402 MPO655395:MPP655402 MZK655395:MZL655402 NJG655395:NJH655402 NTC655395:NTD655402 OCY655395:OCZ655402 OMU655395:OMV655402 OWQ655395:OWR655402 PGM655395:PGN655402 PQI655395:PQJ655402 QAE655395:QAF655402 QKA655395:QKB655402 QTW655395:QTX655402 RDS655395:RDT655402 RNO655395:RNP655402 RXK655395:RXL655402 SHG655395:SHH655402 SRC655395:SRD655402 TAY655395:TAZ655402 TKU655395:TKV655402 TUQ655395:TUR655402 UEM655395:UEN655402 UOI655395:UOJ655402 UYE655395:UYF655402 VIA655395:VIB655402 VRW655395:VRX655402 WBS655395:WBT655402 WLO655395:WLP655402 WVK655395:WVL655402 C720931:D720938 IY720931:IZ720938 SU720931:SV720938 ACQ720931:ACR720938 AMM720931:AMN720938 AWI720931:AWJ720938 BGE720931:BGF720938 BQA720931:BQB720938 BZW720931:BZX720938 CJS720931:CJT720938 CTO720931:CTP720938 DDK720931:DDL720938 DNG720931:DNH720938 DXC720931:DXD720938 EGY720931:EGZ720938 EQU720931:EQV720938 FAQ720931:FAR720938 FKM720931:FKN720938 FUI720931:FUJ720938 GEE720931:GEF720938 GOA720931:GOB720938 GXW720931:GXX720938 HHS720931:HHT720938 HRO720931:HRP720938 IBK720931:IBL720938 ILG720931:ILH720938 IVC720931:IVD720938 JEY720931:JEZ720938 JOU720931:JOV720938 JYQ720931:JYR720938 KIM720931:KIN720938 KSI720931:KSJ720938 LCE720931:LCF720938 LMA720931:LMB720938 LVW720931:LVX720938 MFS720931:MFT720938 MPO720931:MPP720938 MZK720931:MZL720938 NJG720931:NJH720938 NTC720931:NTD720938 OCY720931:OCZ720938 OMU720931:OMV720938 OWQ720931:OWR720938 PGM720931:PGN720938 PQI720931:PQJ720938 QAE720931:QAF720938 QKA720931:QKB720938 QTW720931:QTX720938 RDS720931:RDT720938 RNO720931:RNP720938 RXK720931:RXL720938 SHG720931:SHH720938 SRC720931:SRD720938 TAY720931:TAZ720938 TKU720931:TKV720938 TUQ720931:TUR720938 UEM720931:UEN720938 UOI720931:UOJ720938 UYE720931:UYF720938 VIA720931:VIB720938 VRW720931:VRX720938 WBS720931:WBT720938 WLO720931:WLP720938 WVK720931:WVL720938 C786467:D786474 IY786467:IZ786474 SU786467:SV786474 ACQ786467:ACR786474 AMM786467:AMN786474 AWI786467:AWJ786474 BGE786467:BGF786474 BQA786467:BQB786474 BZW786467:BZX786474 CJS786467:CJT786474 CTO786467:CTP786474 DDK786467:DDL786474 DNG786467:DNH786474 DXC786467:DXD786474 EGY786467:EGZ786474 EQU786467:EQV786474 FAQ786467:FAR786474 FKM786467:FKN786474 FUI786467:FUJ786474 GEE786467:GEF786474 GOA786467:GOB786474 GXW786467:GXX786474 HHS786467:HHT786474 HRO786467:HRP786474 IBK786467:IBL786474 ILG786467:ILH786474 IVC786467:IVD786474 JEY786467:JEZ786474 JOU786467:JOV786474 JYQ786467:JYR786474 KIM786467:KIN786474 KSI786467:KSJ786474 LCE786467:LCF786474 LMA786467:LMB786474 LVW786467:LVX786474 MFS786467:MFT786474 MPO786467:MPP786474 MZK786467:MZL786474 NJG786467:NJH786474 NTC786467:NTD786474 OCY786467:OCZ786474 OMU786467:OMV786474 OWQ786467:OWR786474 PGM786467:PGN786474 PQI786467:PQJ786474 QAE786467:QAF786474 QKA786467:QKB786474 QTW786467:QTX786474 RDS786467:RDT786474 RNO786467:RNP786474 RXK786467:RXL786474 SHG786467:SHH786474 SRC786467:SRD786474 TAY786467:TAZ786474 TKU786467:TKV786474 TUQ786467:TUR786474 UEM786467:UEN786474 UOI786467:UOJ786474 UYE786467:UYF786474 VIA786467:VIB786474 VRW786467:VRX786474 WBS786467:WBT786474 WLO786467:WLP786474 WVK786467:WVL786474 C852003:D852010 IY852003:IZ852010 SU852003:SV852010 ACQ852003:ACR852010 AMM852003:AMN852010 AWI852003:AWJ852010 BGE852003:BGF852010 BQA852003:BQB852010 BZW852003:BZX852010 CJS852003:CJT852010 CTO852003:CTP852010 DDK852003:DDL852010 DNG852003:DNH852010 DXC852003:DXD852010 EGY852003:EGZ852010 EQU852003:EQV852010 FAQ852003:FAR852010 FKM852003:FKN852010 FUI852003:FUJ852010 GEE852003:GEF852010 GOA852003:GOB852010 GXW852003:GXX852010 HHS852003:HHT852010 HRO852003:HRP852010 IBK852003:IBL852010 ILG852003:ILH852010 IVC852003:IVD852010 JEY852003:JEZ852010 JOU852003:JOV852010 JYQ852003:JYR852010 KIM852003:KIN852010 KSI852003:KSJ852010 LCE852003:LCF852010 LMA852003:LMB852010 LVW852003:LVX852010 MFS852003:MFT852010 MPO852003:MPP852010 MZK852003:MZL852010 NJG852003:NJH852010 NTC852003:NTD852010 OCY852003:OCZ852010 OMU852003:OMV852010 OWQ852003:OWR852010 PGM852003:PGN852010 PQI852003:PQJ852010 QAE852003:QAF852010 QKA852003:QKB852010 QTW852003:QTX852010 RDS852003:RDT852010 RNO852003:RNP852010 RXK852003:RXL852010 SHG852003:SHH852010 SRC852003:SRD852010 TAY852003:TAZ852010 TKU852003:TKV852010 TUQ852003:TUR852010 UEM852003:UEN852010 UOI852003:UOJ852010 UYE852003:UYF852010 VIA852003:VIB852010 VRW852003:VRX852010 WBS852003:WBT852010 WLO852003:WLP852010 WVK852003:WVL852010 C917539:D917546 IY917539:IZ917546 SU917539:SV917546 ACQ917539:ACR917546 AMM917539:AMN917546 AWI917539:AWJ917546 BGE917539:BGF917546 BQA917539:BQB917546 BZW917539:BZX917546 CJS917539:CJT917546 CTO917539:CTP917546 DDK917539:DDL917546 DNG917539:DNH917546 DXC917539:DXD917546 EGY917539:EGZ917546 EQU917539:EQV917546 FAQ917539:FAR917546 FKM917539:FKN917546 FUI917539:FUJ917546 GEE917539:GEF917546 GOA917539:GOB917546 GXW917539:GXX917546 HHS917539:HHT917546 HRO917539:HRP917546 IBK917539:IBL917546 ILG917539:ILH917546 IVC917539:IVD917546 JEY917539:JEZ917546 JOU917539:JOV917546 JYQ917539:JYR917546 KIM917539:KIN917546 KSI917539:KSJ917546 LCE917539:LCF917546 LMA917539:LMB917546 LVW917539:LVX917546 MFS917539:MFT917546 MPO917539:MPP917546 MZK917539:MZL917546 NJG917539:NJH917546 NTC917539:NTD917546 OCY917539:OCZ917546 OMU917539:OMV917546 OWQ917539:OWR917546 PGM917539:PGN917546 PQI917539:PQJ917546 QAE917539:QAF917546 QKA917539:QKB917546 QTW917539:QTX917546 RDS917539:RDT917546 RNO917539:RNP917546 RXK917539:RXL917546 SHG917539:SHH917546 SRC917539:SRD917546 TAY917539:TAZ917546 TKU917539:TKV917546 TUQ917539:TUR917546 UEM917539:UEN917546 UOI917539:UOJ917546 UYE917539:UYF917546 VIA917539:VIB917546 VRW917539:VRX917546 WBS917539:WBT917546 WLO917539:WLP917546 WVK917539:WVL917546 C983075:D983082 IY983075:IZ983082 SU983075:SV983082 ACQ983075:ACR983082 AMM983075:AMN983082 AWI983075:AWJ983082 BGE983075:BGF983082 BQA983075:BQB983082 BZW983075:BZX983082 CJS983075:CJT983082 CTO983075:CTP983082 DDK983075:DDL983082 DNG983075:DNH983082 DXC983075:DXD983082 EGY983075:EGZ983082 EQU983075:EQV983082 FAQ983075:FAR983082 FKM983075:FKN983082 FUI983075:FUJ983082 GEE983075:GEF983082 GOA983075:GOB983082 GXW983075:GXX983082 HHS983075:HHT983082 HRO983075:HRP983082 IBK983075:IBL983082 ILG983075:ILH983082 IVC983075:IVD983082 JEY983075:JEZ983082 JOU983075:JOV983082 JYQ983075:JYR983082 KIM983075:KIN983082 KSI983075:KSJ983082 LCE983075:LCF983082 LMA983075:LMB983082 LVW983075:LVX983082 MFS983075:MFT983082 MPO983075:MPP983082 MZK983075:MZL983082 NJG983075:NJH983082 NTC983075:NTD983082 OCY983075:OCZ983082 OMU983075:OMV983082 OWQ983075:OWR983082 PGM983075:PGN983082 PQI983075:PQJ983082 QAE983075:QAF983082 QKA983075:QKB983082 QTW983075:QTX983082 RDS983075:RDT983082 RNO983075:RNP983082 RXK983075:RXL983082 SHG983075:SHH983082 SRC983075:SRD983082 TAY983075:TAZ983082 TKU983075:TKV983082 TUQ983075:TUR983082 UEM983075:UEN983082 UOI983075:UOJ983082 UYE983075:UYF983082 VIA983075:VIB983082 VRW983075:VRX983082 WBS983075:WBT983082 WLO983075:WLP983082 WVK983075:WVL983082 WLO983063:WLP983072 IY11:IZ20 SU11:SV20 ACQ11:ACR20 AMM11:AMN20 AWI11:AWJ20 BGE11:BGF20 BQA11:BQB20 BZW11:BZX20 CJS11:CJT20 CTO11:CTP20 DDK11:DDL20 DNG11:DNH20 DXC11:DXD20 EGY11:EGZ20 EQU11:EQV20 FAQ11:FAR20 FKM11:FKN20 FUI11:FUJ20 GEE11:GEF20 GOA11:GOB20 GXW11:GXX20 HHS11:HHT20 HRO11:HRP20 IBK11:IBL20 ILG11:ILH20 IVC11:IVD20 JEY11:JEZ20 JOU11:JOV20 JYQ11:JYR20 KIM11:KIN20 KSI11:KSJ20 LCE11:LCF20 LMA11:LMB20 LVW11:LVX20 MFS11:MFT20 MPO11:MPP20 MZK11:MZL20 NJG11:NJH20 NTC11:NTD20 OCY11:OCZ20 OMU11:OMV20 OWQ11:OWR20 PGM11:PGN20 PQI11:PQJ20 QAE11:QAF20 QKA11:QKB20 QTW11:QTX20 RDS11:RDT20 RNO11:RNP20 RXK11:RXL20 SHG11:SHH20 SRC11:SRD20 TAY11:TAZ20 TKU11:TKV20 TUQ11:TUR20 UEM11:UEN20 UOI11:UOJ20 UYE11:UYF20 VIA11:VIB20 VRW11:VRX20 WBS11:WBT20 WLO11:WLP20 WVK11:WVL20 C65547:D65556 IY65547:IZ65556 SU65547:SV65556 ACQ65547:ACR65556 AMM65547:AMN65556 AWI65547:AWJ65556 BGE65547:BGF65556 BQA65547:BQB65556 BZW65547:BZX65556 CJS65547:CJT65556 CTO65547:CTP65556 DDK65547:DDL65556 DNG65547:DNH65556 DXC65547:DXD65556 EGY65547:EGZ65556 EQU65547:EQV65556 FAQ65547:FAR65556 FKM65547:FKN65556 FUI65547:FUJ65556 GEE65547:GEF65556 GOA65547:GOB65556 GXW65547:GXX65556 HHS65547:HHT65556 HRO65547:HRP65556 IBK65547:IBL65556 ILG65547:ILH65556 IVC65547:IVD65556 JEY65547:JEZ65556 JOU65547:JOV65556 JYQ65547:JYR65556 KIM65547:KIN65556 KSI65547:KSJ65556 LCE65547:LCF65556 LMA65547:LMB65556 LVW65547:LVX65556 MFS65547:MFT65556 MPO65547:MPP65556 MZK65547:MZL65556 NJG65547:NJH65556 NTC65547:NTD65556 OCY65547:OCZ65556 OMU65547:OMV65556 OWQ65547:OWR65556 PGM65547:PGN65556 PQI65547:PQJ65556 QAE65547:QAF65556 QKA65547:QKB65556 QTW65547:QTX65556 RDS65547:RDT65556 RNO65547:RNP65556 RXK65547:RXL65556 SHG65547:SHH65556 SRC65547:SRD65556 TAY65547:TAZ65556 TKU65547:TKV65556 TUQ65547:TUR65556 UEM65547:UEN65556 UOI65547:UOJ65556 UYE65547:UYF65556 VIA65547:VIB65556 VRW65547:VRX65556 WBS65547:WBT65556 WLO65547:WLP65556 WVK65547:WVL65556 C131083:D131092 IY131083:IZ131092 SU131083:SV131092 ACQ131083:ACR131092 AMM131083:AMN131092 AWI131083:AWJ131092 BGE131083:BGF131092 BQA131083:BQB131092 BZW131083:BZX131092 CJS131083:CJT131092 CTO131083:CTP131092 DDK131083:DDL131092 DNG131083:DNH131092 DXC131083:DXD131092 EGY131083:EGZ131092 EQU131083:EQV131092 FAQ131083:FAR131092 FKM131083:FKN131092 FUI131083:FUJ131092 GEE131083:GEF131092 GOA131083:GOB131092 GXW131083:GXX131092 HHS131083:HHT131092 HRO131083:HRP131092 IBK131083:IBL131092 ILG131083:ILH131092 IVC131083:IVD131092 JEY131083:JEZ131092 JOU131083:JOV131092 JYQ131083:JYR131092 KIM131083:KIN131092 KSI131083:KSJ131092 LCE131083:LCF131092 LMA131083:LMB131092 LVW131083:LVX131092 MFS131083:MFT131092 MPO131083:MPP131092 MZK131083:MZL131092 NJG131083:NJH131092 NTC131083:NTD131092 OCY131083:OCZ131092 OMU131083:OMV131092 OWQ131083:OWR131092 PGM131083:PGN131092 PQI131083:PQJ131092 QAE131083:QAF131092 QKA131083:QKB131092 QTW131083:QTX131092 RDS131083:RDT131092 RNO131083:RNP131092 RXK131083:RXL131092 SHG131083:SHH131092 SRC131083:SRD131092 TAY131083:TAZ131092 TKU131083:TKV131092 TUQ131083:TUR131092 UEM131083:UEN131092 UOI131083:UOJ131092 UYE131083:UYF131092 VIA131083:VIB131092 VRW131083:VRX131092 WBS131083:WBT131092 WLO131083:WLP131092 WVK131083:WVL131092 C196619:D196628 IY196619:IZ196628 SU196619:SV196628 ACQ196619:ACR196628 AMM196619:AMN196628 AWI196619:AWJ196628 BGE196619:BGF196628 BQA196619:BQB196628 BZW196619:BZX196628 CJS196619:CJT196628 CTO196619:CTP196628 DDK196619:DDL196628 DNG196619:DNH196628 DXC196619:DXD196628 EGY196619:EGZ196628 EQU196619:EQV196628 FAQ196619:FAR196628 FKM196619:FKN196628 FUI196619:FUJ196628 GEE196619:GEF196628 GOA196619:GOB196628 GXW196619:GXX196628 HHS196619:HHT196628 HRO196619:HRP196628 IBK196619:IBL196628 ILG196619:ILH196628 IVC196619:IVD196628 JEY196619:JEZ196628 JOU196619:JOV196628 JYQ196619:JYR196628 KIM196619:KIN196628 KSI196619:KSJ196628 LCE196619:LCF196628 LMA196619:LMB196628 LVW196619:LVX196628 MFS196619:MFT196628 MPO196619:MPP196628 MZK196619:MZL196628 NJG196619:NJH196628 NTC196619:NTD196628 OCY196619:OCZ196628 OMU196619:OMV196628 OWQ196619:OWR196628 PGM196619:PGN196628 PQI196619:PQJ196628 QAE196619:QAF196628 QKA196619:QKB196628 QTW196619:QTX196628 RDS196619:RDT196628 RNO196619:RNP196628 RXK196619:RXL196628 SHG196619:SHH196628 SRC196619:SRD196628 TAY196619:TAZ196628 TKU196619:TKV196628 TUQ196619:TUR196628 UEM196619:UEN196628 UOI196619:UOJ196628 UYE196619:UYF196628 VIA196619:VIB196628 VRW196619:VRX196628 WBS196619:WBT196628 WLO196619:WLP196628 WVK196619:WVL196628 C262155:D262164 IY262155:IZ262164 SU262155:SV262164 ACQ262155:ACR262164 AMM262155:AMN262164 AWI262155:AWJ262164 BGE262155:BGF262164 BQA262155:BQB262164 BZW262155:BZX262164 CJS262155:CJT262164 CTO262155:CTP262164 DDK262155:DDL262164 DNG262155:DNH262164 DXC262155:DXD262164 EGY262155:EGZ262164 EQU262155:EQV262164 FAQ262155:FAR262164 FKM262155:FKN262164 FUI262155:FUJ262164 GEE262155:GEF262164 GOA262155:GOB262164 GXW262155:GXX262164 HHS262155:HHT262164 HRO262155:HRP262164 IBK262155:IBL262164 ILG262155:ILH262164 IVC262155:IVD262164 JEY262155:JEZ262164 JOU262155:JOV262164 JYQ262155:JYR262164 KIM262155:KIN262164 KSI262155:KSJ262164 LCE262155:LCF262164 LMA262155:LMB262164 LVW262155:LVX262164 MFS262155:MFT262164 MPO262155:MPP262164 MZK262155:MZL262164 NJG262155:NJH262164 NTC262155:NTD262164 OCY262155:OCZ262164 OMU262155:OMV262164 OWQ262155:OWR262164 PGM262155:PGN262164 PQI262155:PQJ262164 QAE262155:QAF262164 QKA262155:QKB262164 QTW262155:QTX262164 RDS262155:RDT262164 RNO262155:RNP262164 RXK262155:RXL262164 SHG262155:SHH262164 SRC262155:SRD262164 TAY262155:TAZ262164 TKU262155:TKV262164 TUQ262155:TUR262164 UEM262155:UEN262164 UOI262155:UOJ262164 UYE262155:UYF262164 VIA262155:VIB262164 VRW262155:VRX262164 WBS262155:WBT262164 WLO262155:WLP262164 WVK262155:WVL262164 C327691:D327700 IY327691:IZ327700 SU327691:SV327700 ACQ327691:ACR327700 AMM327691:AMN327700 AWI327691:AWJ327700 BGE327691:BGF327700 BQA327691:BQB327700 BZW327691:BZX327700 CJS327691:CJT327700 CTO327691:CTP327700 DDK327691:DDL327700 DNG327691:DNH327700 DXC327691:DXD327700 EGY327691:EGZ327700 EQU327691:EQV327700 FAQ327691:FAR327700 FKM327691:FKN327700 FUI327691:FUJ327700 GEE327691:GEF327700 GOA327691:GOB327700 GXW327691:GXX327700 HHS327691:HHT327700 HRO327691:HRP327700 IBK327691:IBL327700 ILG327691:ILH327700 IVC327691:IVD327700 JEY327691:JEZ327700 JOU327691:JOV327700 JYQ327691:JYR327700 KIM327691:KIN327700 KSI327691:KSJ327700 LCE327691:LCF327700 LMA327691:LMB327700 LVW327691:LVX327700 MFS327691:MFT327700 MPO327691:MPP327700 MZK327691:MZL327700 NJG327691:NJH327700 NTC327691:NTD327700 OCY327691:OCZ327700 OMU327691:OMV327700 OWQ327691:OWR327700 PGM327691:PGN327700 PQI327691:PQJ327700 QAE327691:QAF327700 QKA327691:QKB327700 QTW327691:QTX327700 RDS327691:RDT327700 RNO327691:RNP327700 RXK327691:RXL327700 SHG327691:SHH327700 SRC327691:SRD327700 TAY327691:TAZ327700 TKU327691:TKV327700 TUQ327691:TUR327700 UEM327691:UEN327700 UOI327691:UOJ327700 UYE327691:UYF327700 VIA327691:VIB327700 VRW327691:VRX327700 WBS327691:WBT327700 WLO327691:WLP327700 WVK327691:WVL327700 C393227:D393236 IY393227:IZ393236 SU393227:SV393236 ACQ393227:ACR393236 AMM393227:AMN393236 AWI393227:AWJ393236 BGE393227:BGF393236 BQA393227:BQB393236 BZW393227:BZX393236 CJS393227:CJT393236 CTO393227:CTP393236 DDK393227:DDL393236 DNG393227:DNH393236 DXC393227:DXD393236 EGY393227:EGZ393236 EQU393227:EQV393236 FAQ393227:FAR393236 FKM393227:FKN393236 FUI393227:FUJ393236 GEE393227:GEF393236 GOA393227:GOB393236 GXW393227:GXX393236 HHS393227:HHT393236 HRO393227:HRP393236 IBK393227:IBL393236 ILG393227:ILH393236 IVC393227:IVD393236 JEY393227:JEZ393236 JOU393227:JOV393236 JYQ393227:JYR393236 KIM393227:KIN393236 KSI393227:KSJ393236 LCE393227:LCF393236 LMA393227:LMB393236 LVW393227:LVX393236 MFS393227:MFT393236 MPO393227:MPP393236 MZK393227:MZL393236 NJG393227:NJH393236 NTC393227:NTD393236 OCY393227:OCZ393236 OMU393227:OMV393236 OWQ393227:OWR393236 PGM393227:PGN393236 PQI393227:PQJ393236 QAE393227:QAF393236 QKA393227:QKB393236 QTW393227:QTX393236 RDS393227:RDT393236 RNO393227:RNP393236 RXK393227:RXL393236 SHG393227:SHH393236 SRC393227:SRD393236 TAY393227:TAZ393236 TKU393227:TKV393236 TUQ393227:TUR393236 UEM393227:UEN393236 UOI393227:UOJ393236 UYE393227:UYF393236 VIA393227:VIB393236 VRW393227:VRX393236 WBS393227:WBT393236 WLO393227:WLP393236 WVK393227:WVL393236 C458763:D458772 IY458763:IZ458772 SU458763:SV458772 ACQ458763:ACR458772 AMM458763:AMN458772 AWI458763:AWJ458772 BGE458763:BGF458772 BQA458763:BQB458772 BZW458763:BZX458772 CJS458763:CJT458772 CTO458763:CTP458772 DDK458763:DDL458772 DNG458763:DNH458772 DXC458763:DXD458772 EGY458763:EGZ458772 EQU458763:EQV458772 FAQ458763:FAR458772 FKM458763:FKN458772 FUI458763:FUJ458772 GEE458763:GEF458772 GOA458763:GOB458772 GXW458763:GXX458772 HHS458763:HHT458772 HRO458763:HRP458772 IBK458763:IBL458772 ILG458763:ILH458772 IVC458763:IVD458772 JEY458763:JEZ458772 JOU458763:JOV458772 JYQ458763:JYR458772 KIM458763:KIN458772 KSI458763:KSJ458772 LCE458763:LCF458772 LMA458763:LMB458772 LVW458763:LVX458772 MFS458763:MFT458772 MPO458763:MPP458772 MZK458763:MZL458772 NJG458763:NJH458772 NTC458763:NTD458772 OCY458763:OCZ458772 OMU458763:OMV458772 OWQ458763:OWR458772 PGM458763:PGN458772 PQI458763:PQJ458772 QAE458763:QAF458772 QKA458763:QKB458772 QTW458763:QTX458772 RDS458763:RDT458772 RNO458763:RNP458772 RXK458763:RXL458772 SHG458763:SHH458772 SRC458763:SRD458772 TAY458763:TAZ458772 TKU458763:TKV458772 TUQ458763:TUR458772 UEM458763:UEN458772 UOI458763:UOJ458772 UYE458763:UYF458772 VIA458763:VIB458772 VRW458763:VRX458772 WBS458763:WBT458772 WLO458763:WLP458772 WVK458763:WVL458772 C524299:D524308 IY524299:IZ524308 SU524299:SV524308 ACQ524299:ACR524308 AMM524299:AMN524308 AWI524299:AWJ524308 BGE524299:BGF524308 BQA524299:BQB524308 BZW524299:BZX524308 CJS524299:CJT524308 CTO524299:CTP524308 DDK524299:DDL524308 DNG524299:DNH524308 DXC524299:DXD524308 EGY524299:EGZ524308 EQU524299:EQV524308 FAQ524299:FAR524308 FKM524299:FKN524308 FUI524299:FUJ524308 GEE524299:GEF524308 GOA524299:GOB524308 GXW524299:GXX524308 HHS524299:HHT524308 HRO524299:HRP524308 IBK524299:IBL524308 ILG524299:ILH524308 IVC524299:IVD524308 JEY524299:JEZ524308 JOU524299:JOV524308 JYQ524299:JYR524308 KIM524299:KIN524308 KSI524299:KSJ524308 LCE524299:LCF524308 LMA524299:LMB524308 LVW524299:LVX524308 MFS524299:MFT524308 MPO524299:MPP524308 MZK524299:MZL524308 NJG524299:NJH524308 NTC524299:NTD524308 OCY524299:OCZ524308 OMU524299:OMV524308 OWQ524299:OWR524308 PGM524299:PGN524308 PQI524299:PQJ524308 QAE524299:QAF524308 QKA524299:QKB524308 QTW524299:QTX524308 RDS524299:RDT524308 RNO524299:RNP524308 RXK524299:RXL524308 SHG524299:SHH524308 SRC524299:SRD524308 TAY524299:TAZ524308 TKU524299:TKV524308 TUQ524299:TUR524308 UEM524299:UEN524308 UOI524299:UOJ524308 UYE524299:UYF524308 VIA524299:VIB524308 VRW524299:VRX524308 WBS524299:WBT524308 WLO524299:WLP524308 WVK524299:WVL524308 C589835:D589844 IY589835:IZ589844 SU589835:SV589844 ACQ589835:ACR589844 AMM589835:AMN589844 AWI589835:AWJ589844 BGE589835:BGF589844 BQA589835:BQB589844 BZW589835:BZX589844 CJS589835:CJT589844 CTO589835:CTP589844 DDK589835:DDL589844 DNG589835:DNH589844 DXC589835:DXD589844 EGY589835:EGZ589844 EQU589835:EQV589844 FAQ589835:FAR589844 FKM589835:FKN589844 FUI589835:FUJ589844 GEE589835:GEF589844 GOA589835:GOB589844 GXW589835:GXX589844 HHS589835:HHT589844 HRO589835:HRP589844 IBK589835:IBL589844 ILG589835:ILH589844 IVC589835:IVD589844 JEY589835:JEZ589844 JOU589835:JOV589844 JYQ589835:JYR589844 KIM589835:KIN589844 KSI589835:KSJ589844 LCE589835:LCF589844 LMA589835:LMB589844 LVW589835:LVX589844 MFS589835:MFT589844 MPO589835:MPP589844 MZK589835:MZL589844 NJG589835:NJH589844 NTC589835:NTD589844 OCY589835:OCZ589844 OMU589835:OMV589844 OWQ589835:OWR589844 PGM589835:PGN589844 PQI589835:PQJ589844 QAE589835:QAF589844 QKA589835:QKB589844 QTW589835:QTX589844 RDS589835:RDT589844 RNO589835:RNP589844 RXK589835:RXL589844 SHG589835:SHH589844 SRC589835:SRD589844 TAY589835:TAZ589844 TKU589835:TKV589844 TUQ589835:TUR589844 UEM589835:UEN589844 UOI589835:UOJ589844 UYE589835:UYF589844 VIA589835:VIB589844 VRW589835:VRX589844 WBS589835:WBT589844 WLO589835:WLP589844 WVK589835:WVL589844 C655371:D655380 IY655371:IZ655380 SU655371:SV655380 ACQ655371:ACR655380 AMM655371:AMN655380 AWI655371:AWJ655380 BGE655371:BGF655380 BQA655371:BQB655380 BZW655371:BZX655380 CJS655371:CJT655380 CTO655371:CTP655380 DDK655371:DDL655380 DNG655371:DNH655380 DXC655371:DXD655380 EGY655371:EGZ655380 EQU655371:EQV655380 FAQ655371:FAR655380 FKM655371:FKN655380 FUI655371:FUJ655380 GEE655371:GEF655380 GOA655371:GOB655380 GXW655371:GXX655380 HHS655371:HHT655380 HRO655371:HRP655380 IBK655371:IBL655380 ILG655371:ILH655380 IVC655371:IVD655380 JEY655371:JEZ655380 JOU655371:JOV655380 JYQ655371:JYR655380 KIM655371:KIN655380 KSI655371:KSJ655380 LCE655371:LCF655380 LMA655371:LMB655380 LVW655371:LVX655380 MFS655371:MFT655380 MPO655371:MPP655380 MZK655371:MZL655380 NJG655371:NJH655380 NTC655371:NTD655380 OCY655371:OCZ655380 OMU655371:OMV655380 OWQ655371:OWR655380 PGM655371:PGN655380 PQI655371:PQJ655380 QAE655371:QAF655380 QKA655371:QKB655380 QTW655371:QTX655380 RDS655371:RDT655380 RNO655371:RNP655380 RXK655371:RXL655380 SHG655371:SHH655380 SRC655371:SRD655380 TAY655371:TAZ655380 TKU655371:TKV655380 TUQ655371:TUR655380 UEM655371:UEN655380 UOI655371:UOJ655380 UYE655371:UYF655380 VIA655371:VIB655380 VRW655371:VRX655380 WBS655371:WBT655380 WLO655371:WLP655380 WVK655371:WVL655380 C720907:D720916 IY720907:IZ720916 SU720907:SV720916 ACQ720907:ACR720916 AMM720907:AMN720916 AWI720907:AWJ720916 BGE720907:BGF720916 BQA720907:BQB720916 BZW720907:BZX720916 CJS720907:CJT720916 CTO720907:CTP720916 DDK720907:DDL720916 DNG720907:DNH720916 DXC720907:DXD720916 EGY720907:EGZ720916 EQU720907:EQV720916 FAQ720907:FAR720916 FKM720907:FKN720916 FUI720907:FUJ720916 GEE720907:GEF720916 GOA720907:GOB720916 GXW720907:GXX720916 HHS720907:HHT720916 HRO720907:HRP720916 IBK720907:IBL720916 ILG720907:ILH720916 IVC720907:IVD720916 JEY720907:JEZ720916 JOU720907:JOV720916 JYQ720907:JYR720916 KIM720907:KIN720916 KSI720907:KSJ720916 LCE720907:LCF720916 LMA720907:LMB720916 LVW720907:LVX720916 MFS720907:MFT720916 MPO720907:MPP720916 MZK720907:MZL720916 NJG720907:NJH720916 NTC720907:NTD720916 OCY720907:OCZ720916 OMU720907:OMV720916 OWQ720907:OWR720916 PGM720907:PGN720916 PQI720907:PQJ720916 QAE720907:QAF720916 QKA720907:QKB720916 QTW720907:QTX720916 RDS720907:RDT720916 RNO720907:RNP720916 RXK720907:RXL720916 SHG720907:SHH720916 SRC720907:SRD720916 TAY720907:TAZ720916 TKU720907:TKV720916 TUQ720907:TUR720916 UEM720907:UEN720916 UOI720907:UOJ720916 UYE720907:UYF720916 VIA720907:VIB720916 VRW720907:VRX720916 WBS720907:WBT720916 WLO720907:WLP720916 WVK720907:WVL720916 C786443:D786452 IY786443:IZ786452 SU786443:SV786452 ACQ786443:ACR786452 AMM786443:AMN786452 AWI786443:AWJ786452 BGE786443:BGF786452 BQA786443:BQB786452 BZW786443:BZX786452 CJS786443:CJT786452 CTO786443:CTP786452 DDK786443:DDL786452 DNG786443:DNH786452 DXC786443:DXD786452 EGY786443:EGZ786452 EQU786443:EQV786452 FAQ786443:FAR786452 FKM786443:FKN786452 FUI786443:FUJ786452 GEE786443:GEF786452 GOA786443:GOB786452 GXW786443:GXX786452 HHS786443:HHT786452 HRO786443:HRP786452 IBK786443:IBL786452 ILG786443:ILH786452 IVC786443:IVD786452 JEY786443:JEZ786452 JOU786443:JOV786452 JYQ786443:JYR786452 KIM786443:KIN786452 KSI786443:KSJ786452 LCE786443:LCF786452 LMA786443:LMB786452 LVW786443:LVX786452 MFS786443:MFT786452 MPO786443:MPP786452 MZK786443:MZL786452 NJG786443:NJH786452 NTC786443:NTD786452 OCY786443:OCZ786452 OMU786443:OMV786452 OWQ786443:OWR786452 PGM786443:PGN786452 PQI786443:PQJ786452 QAE786443:QAF786452 QKA786443:QKB786452 QTW786443:QTX786452 RDS786443:RDT786452 RNO786443:RNP786452 RXK786443:RXL786452 SHG786443:SHH786452 SRC786443:SRD786452 TAY786443:TAZ786452 TKU786443:TKV786452 TUQ786443:TUR786452 UEM786443:UEN786452 UOI786443:UOJ786452 UYE786443:UYF786452 VIA786443:VIB786452 VRW786443:VRX786452 WBS786443:WBT786452 WLO786443:WLP786452 WVK786443:WVL786452 C851979:D851988 IY851979:IZ851988 SU851979:SV851988 ACQ851979:ACR851988 AMM851979:AMN851988 AWI851979:AWJ851988 BGE851979:BGF851988 BQA851979:BQB851988 BZW851979:BZX851988 CJS851979:CJT851988 CTO851979:CTP851988 DDK851979:DDL851988 DNG851979:DNH851988 DXC851979:DXD851988 EGY851979:EGZ851988 EQU851979:EQV851988 FAQ851979:FAR851988 FKM851979:FKN851988 FUI851979:FUJ851988 GEE851979:GEF851988 GOA851979:GOB851988 GXW851979:GXX851988 HHS851979:HHT851988 HRO851979:HRP851988 IBK851979:IBL851988 ILG851979:ILH851988 IVC851979:IVD851988 JEY851979:JEZ851988 JOU851979:JOV851988 JYQ851979:JYR851988 KIM851979:KIN851988 KSI851979:KSJ851988 LCE851979:LCF851988 LMA851979:LMB851988 LVW851979:LVX851988 MFS851979:MFT851988 MPO851979:MPP851988 MZK851979:MZL851988 NJG851979:NJH851988 NTC851979:NTD851988 OCY851979:OCZ851988 OMU851979:OMV851988 OWQ851979:OWR851988 PGM851979:PGN851988 PQI851979:PQJ851988 QAE851979:QAF851988 QKA851979:QKB851988 QTW851979:QTX851988 RDS851979:RDT851988 RNO851979:RNP851988 RXK851979:RXL851988 SHG851979:SHH851988 SRC851979:SRD851988 TAY851979:TAZ851988 TKU851979:TKV851988 TUQ851979:TUR851988 UEM851979:UEN851988 UOI851979:UOJ851988 UYE851979:UYF851988 VIA851979:VIB851988 VRW851979:VRX851988 WBS851979:WBT851988 WLO851979:WLP851988 WVK851979:WVL851988 C917515:D917524 IY917515:IZ917524 SU917515:SV917524 ACQ917515:ACR917524 AMM917515:AMN917524 AWI917515:AWJ917524 BGE917515:BGF917524 BQA917515:BQB917524 BZW917515:BZX917524 CJS917515:CJT917524 CTO917515:CTP917524 DDK917515:DDL917524 DNG917515:DNH917524 DXC917515:DXD917524 EGY917515:EGZ917524 EQU917515:EQV917524 FAQ917515:FAR917524 FKM917515:FKN917524 FUI917515:FUJ917524 GEE917515:GEF917524 GOA917515:GOB917524 GXW917515:GXX917524 HHS917515:HHT917524 HRO917515:HRP917524 IBK917515:IBL917524 ILG917515:ILH917524 IVC917515:IVD917524 JEY917515:JEZ917524 JOU917515:JOV917524 JYQ917515:JYR917524 KIM917515:KIN917524 KSI917515:KSJ917524 LCE917515:LCF917524 LMA917515:LMB917524 LVW917515:LVX917524 MFS917515:MFT917524 MPO917515:MPP917524 MZK917515:MZL917524 NJG917515:NJH917524 NTC917515:NTD917524 OCY917515:OCZ917524 OMU917515:OMV917524 OWQ917515:OWR917524 PGM917515:PGN917524 PQI917515:PQJ917524 QAE917515:QAF917524 QKA917515:QKB917524 QTW917515:QTX917524 RDS917515:RDT917524 RNO917515:RNP917524 RXK917515:RXL917524 SHG917515:SHH917524 SRC917515:SRD917524 TAY917515:TAZ917524 TKU917515:TKV917524 TUQ917515:TUR917524 UEM917515:UEN917524 UOI917515:UOJ917524 UYE917515:UYF917524 VIA917515:VIB917524 VRW917515:VRX917524 WBS917515:WBT917524 WLO917515:WLP917524 WVK917515:WVL917524 C983051:D983060 IY983051:IZ983060 SU983051:SV983060 ACQ983051:ACR983060 AMM983051:AMN983060 AWI983051:AWJ983060 BGE983051:BGF983060 BQA983051:BQB983060 BZW983051:BZX983060 CJS983051:CJT983060 CTO983051:CTP983060 DDK983051:DDL983060 DNG983051:DNH983060 DXC983051:DXD983060 EGY983051:EGZ983060 EQU983051:EQV983060 FAQ983051:FAR983060 FKM983051:FKN983060 FUI983051:FUJ983060 GEE983051:GEF983060 GOA983051:GOB983060 GXW983051:GXX983060 HHS983051:HHT983060 HRO983051:HRP983060 IBK983051:IBL983060 ILG983051:ILH983060 IVC983051:IVD983060 JEY983051:JEZ983060 JOU983051:JOV983060 JYQ983051:JYR983060 KIM983051:KIN983060 KSI983051:KSJ983060 LCE983051:LCF983060 LMA983051:LMB983060 LVW983051:LVX983060 MFS983051:MFT983060 MPO983051:MPP983060 MZK983051:MZL983060 NJG983051:NJH983060 NTC983051:NTD983060 OCY983051:OCZ983060 OMU983051:OMV983060 OWQ983051:OWR983060 PGM983051:PGN983060 PQI983051:PQJ983060 QAE983051:QAF983060 QKA983051:QKB983060 QTW983051:QTX983060 RDS983051:RDT983060 RNO983051:RNP983060 RXK983051:RXL983060 SHG983051:SHH983060 SRC983051:SRD983060 TAY983051:TAZ983060 TKU983051:TKV983060 TUQ983051:TUR983060 UEM983051:UEN983060 UOI983051:UOJ983060 UYE983051:UYF983060 VIA983051:VIB983060 VRW983051:VRX983060 WBS983051:WBT983060 WLO983051:WLP983060 WVK983051:WVL983060 WVK983063:WVL983072 IY23:IZ32 SU23:SV32 ACQ23:ACR32 AMM23:AMN32 AWI23:AWJ32 BGE23:BGF32 BQA23:BQB32 BZW23:BZX32 CJS23:CJT32 CTO23:CTP32 DDK23:DDL32 DNG23:DNH32 DXC23:DXD32 EGY23:EGZ32 EQU23:EQV32 FAQ23:FAR32 FKM23:FKN32 FUI23:FUJ32 GEE23:GEF32 GOA23:GOB32 GXW23:GXX32 HHS23:HHT32 HRO23:HRP32 IBK23:IBL32 ILG23:ILH32 IVC23:IVD32 JEY23:JEZ32 JOU23:JOV32 JYQ23:JYR32 KIM23:KIN32 KSI23:KSJ32 LCE23:LCF32 LMA23:LMB32 LVW23:LVX32 MFS23:MFT32 MPO23:MPP32 MZK23:MZL32 NJG23:NJH32 NTC23:NTD32 OCY23:OCZ32 OMU23:OMV32 OWQ23:OWR32 PGM23:PGN32 PQI23:PQJ32 QAE23:QAF32 QKA23:QKB32 QTW23:QTX32 RDS23:RDT32 RNO23:RNP32 RXK23:RXL32 SHG23:SHH32 SRC23:SRD32 TAY23:TAZ32 TKU23:TKV32 TUQ23:TUR32 UEM23:UEN32 UOI23:UOJ32 UYE23:UYF32 VIA23:VIB32 VRW23:VRX32 WBS23:WBT32 WLO23:WLP32 WVK23:WVL32 C65559:D65568 IY65559:IZ65568 SU65559:SV65568 ACQ65559:ACR65568 AMM65559:AMN65568 AWI65559:AWJ65568 BGE65559:BGF65568 BQA65559:BQB65568 BZW65559:BZX65568 CJS65559:CJT65568 CTO65559:CTP65568 DDK65559:DDL65568 DNG65559:DNH65568 DXC65559:DXD65568 EGY65559:EGZ65568 EQU65559:EQV65568 FAQ65559:FAR65568 FKM65559:FKN65568 FUI65559:FUJ65568 GEE65559:GEF65568 GOA65559:GOB65568 GXW65559:GXX65568 HHS65559:HHT65568 HRO65559:HRP65568 IBK65559:IBL65568 ILG65559:ILH65568 IVC65559:IVD65568 JEY65559:JEZ65568 JOU65559:JOV65568 JYQ65559:JYR65568 KIM65559:KIN65568 KSI65559:KSJ65568 LCE65559:LCF65568 LMA65559:LMB65568 LVW65559:LVX65568 MFS65559:MFT65568 MPO65559:MPP65568 MZK65559:MZL65568 NJG65559:NJH65568 NTC65559:NTD65568 OCY65559:OCZ65568 OMU65559:OMV65568 OWQ65559:OWR65568 PGM65559:PGN65568 PQI65559:PQJ65568 QAE65559:QAF65568 QKA65559:QKB65568 QTW65559:QTX65568 RDS65559:RDT65568 RNO65559:RNP65568 RXK65559:RXL65568 SHG65559:SHH65568 SRC65559:SRD65568 TAY65559:TAZ65568 TKU65559:TKV65568 TUQ65559:TUR65568 UEM65559:UEN65568 UOI65559:UOJ65568 UYE65559:UYF65568 VIA65559:VIB65568 VRW65559:VRX65568 WBS65559:WBT65568 WLO65559:WLP65568 WVK65559:WVL65568 C131095:D131104 IY131095:IZ131104 SU131095:SV131104 ACQ131095:ACR131104 AMM131095:AMN131104 AWI131095:AWJ131104 BGE131095:BGF131104 BQA131095:BQB131104 BZW131095:BZX131104 CJS131095:CJT131104 CTO131095:CTP131104 DDK131095:DDL131104 DNG131095:DNH131104 DXC131095:DXD131104 EGY131095:EGZ131104 EQU131095:EQV131104 FAQ131095:FAR131104 FKM131095:FKN131104 FUI131095:FUJ131104 GEE131095:GEF131104 GOA131095:GOB131104 GXW131095:GXX131104 HHS131095:HHT131104 HRO131095:HRP131104 IBK131095:IBL131104 ILG131095:ILH131104 IVC131095:IVD131104 JEY131095:JEZ131104 JOU131095:JOV131104 JYQ131095:JYR131104 KIM131095:KIN131104 KSI131095:KSJ131104 LCE131095:LCF131104 LMA131095:LMB131104 LVW131095:LVX131104 MFS131095:MFT131104 MPO131095:MPP131104 MZK131095:MZL131104 NJG131095:NJH131104 NTC131095:NTD131104 OCY131095:OCZ131104 OMU131095:OMV131104 OWQ131095:OWR131104 PGM131095:PGN131104 PQI131095:PQJ131104 QAE131095:QAF131104 QKA131095:QKB131104 QTW131095:QTX131104 RDS131095:RDT131104 RNO131095:RNP131104 RXK131095:RXL131104 SHG131095:SHH131104 SRC131095:SRD131104 TAY131095:TAZ131104 TKU131095:TKV131104 TUQ131095:TUR131104 UEM131095:UEN131104 UOI131095:UOJ131104 UYE131095:UYF131104 VIA131095:VIB131104 VRW131095:VRX131104 WBS131095:WBT131104 WLO131095:WLP131104 WVK131095:WVL131104 C196631:D196640 IY196631:IZ196640 SU196631:SV196640 ACQ196631:ACR196640 AMM196631:AMN196640 AWI196631:AWJ196640 BGE196631:BGF196640 BQA196631:BQB196640 BZW196631:BZX196640 CJS196631:CJT196640 CTO196631:CTP196640 DDK196631:DDL196640 DNG196631:DNH196640 DXC196631:DXD196640 EGY196631:EGZ196640 EQU196631:EQV196640 FAQ196631:FAR196640 FKM196631:FKN196640 FUI196631:FUJ196640 GEE196631:GEF196640 GOA196631:GOB196640 GXW196631:GXX196640 HHS196631:HHT196640 HRO196631:HRP196640 IBK196631:IBL196640 ILG196631:ILH196640 IVC196631:IVD196640 JEY196631:JEZ196640 JOU196631:JOV196640 JYQ196631:JYR196640 KIM196631:KIN196640 KSI196631:KSJ196640 LCE196631:LCF196640 LMA196631:LMB196640 LVW196631:LVX196640 MFS196631:MFT196640 MPO196631:MPP196640 MZK196631:MZL196640 NJG196631:NJH196640 NTC196631:NTD196640 OCY196631:OCZ196640 OMU196631:OMV196640 OWQ196631:OWR196640 PGM196631:PGN196640 PQI196631:PQJ196640 QAE196631:QAF196640 QKA196631:QKB196640 QTW196631:QTX196640 RDS196631:RDT196640 RNO196631:RNP196640 RXK196631:RXL196640 SHG196631:SHH196640 SRC196631:SRD196640 TAY196631:TAZ196640 TKU196631:TKV196640 TUQ196631:TUR196640 UEM196631:UEN196640 UOI196631:UOJ196640 UYE196631:UYF196640 VIA196631:VIB196640 VRW196631:VRX196640 WBS196631:WBT196640 WLO196631:WLP196640 WVK196631:WVL196640 C262167:D262176 IY262167:IZ262176 SU262167:SV262176 ACQ262167:ACR262176 AMM262167:AMN262176 AWI262167:AWJ262176 BGE262167:BGF262176 BQA262167:BQB262176 BZW262167:BZX262176 CJS262167:CJT262176 CTO262167:CTP262176 DDK262167:DDL262176 DNG262167:DNH262176 DXC262167:DXD262176 EGY262167:EGZ262176 EQU262167:EQV262176 FAQ262167:FAR262176 FKM262167:FKN262176 FUI262167:FUJ262176 GEE262167:GEF262176 GOA262167:GOB262176 GXW262167:GXX262176 HHS262167:HHT262176 HRO262167:HRP262176 IBK262167:IBL262176 ILG262167:ILH262176 IVC262167:IVD262176 JEY262167:JEZ262176 JOU262167:JOV262176 JYQ262167:JYR262176 KIM262167:KIN262176 KSI262167:KSJ262176 LCE262167:LCF262176 LMA262167:LMB262176 LVW262167:LVX262176 MFS262167:MFT262176 MPO262167:MPP262176 MZK262167:MZL262176 NJG262167:NJH262176 NTC262167:NTD262176 OCY262167:OCZ262176 OMU262167:OMV262176 OWQ262167:OWR262176 PGM262167:PGN262176 PQI262167:PQJ262176 QAE262167:QAF262176 QKA262167:QKB262176 QTW262167:QTX262176 RDS262167:RDT262176 RNO262167:RNP262176 RXK262167:RXL262176 SHG262167:SHH262176 SRC262167:SRD262176 TAY262167:TAZ262176 TKU262167:TKV262176 TUQ262167:TUR262176 UEM262167:UEN262176 UOI262167:UOJ262176 UYE262167:UYF262176 VIA262167:VIB262176 VRW262167:VRX262176 WBS262167:WBT262176 WLO262167:WLP262176 WVK262167:WVL262176 C327703:D327712 IY327703:IZ327712 SU327703:SV327712 ACQ327703:ACR327712 AMM327703:AMN327712 AWI327703:AWJ327712 BGE327703:BGF327712 BQA327703:BQB327712 BZW327703:BZX327712 CJS327703:CJT327712 CTO327703:CTP327712 DDK327703:DDL327712 DNG327703:DNH327712 DXC327703:DXD327712 EGY327703:EGZ327712 EQU327703:EQV327712 FAQ327703:FAR327712 FKM327703:FKN327712 FUI327703:FUJ327712 GEE327703:GEF327712 GOA327703:GOB327712 GXW327703:GXX327712 HHS327703:HHT327712 HRO327703:HRP327712 IBK327703:IBL327712 ILG327703:ILH327712 IVC327703:IVD327712 JEY327703:JEZ327712 JOU327703:JOV327712 JYQ327703:JYR327712 KIM327703:KIN327712 KSI327703:KSJ327712 LCE327703:LCF327712 LMA327703:LMB327712 LVW327703:LVX327712 MFS327703:MFT327712 MPO327703:MPP327712 MZK327703:MZL327712 NJG327703:NJH327712 NTC327703:NTD327712 OCY327703:OCZ327712 OMU327703:OMV327712 OWQ327703:OWR327712 PGM327703:PGN327712 PQI327703:PQJ327712 QAE327703:QAF327712 QKA327703:QKB327712 QTW327703:QTX327712 RDS327703:RDT327712 RNO327703:RNP327712 RXK327703:RXL327712 SHG327703:SHH327712 SRC327703:SRD327712 TAY327703:TAZ327712 TKU327703:TKV327712 TUQ327703:TUR327712 UEM327703:UEN327712 UOI327703:UOJ327712 UYE327703:UYF327712 VIA327703:VIB327712 VRW327703:VRX327712 WBS327703:WBT327712 WLO327703:WLP327712 WVK327703:WVL327712 C393239:D393248 IY393239:IZ393248 SU393239:SV393248 ACQ393239:ACR393248 AMM393239:AMN393248 AWI393239:AWJ393248 BGE393239:BGF393248 BQA393239:BQB393248 BZW393239:BZX393248 CJS393239:CJT393248 CTO393239:CTP393248 DDK393239:DDL393248 DNG393239:DNH393248 DXC393239:DXD393248 EGY393239:EGZ393248 EQU393239:EQV393248 FAQ393239:FAR393248 FKM393239:FKN393248 FUI393239:FUJ393248 GEE393239:GEF393248 GOA393239:GOB393248 GXW393239:GXX393248 HHS393239:HHT393248 HRO393239:HRP393248 IBK393239:IBL393248 ILG393239:ILH393248 IVC393239:IVD393248 JEY393239:JEZ393248 JOU393239:JOV393248 JYQ393239:JYR393248 KIM393239:KIN393248 KSI393239:KSJ393248 LCE393239:LCF393248 LMA393239:LMB393248 LVW393239:LVX393248 MFS393239:MFT393248 MPO393239:MPP393248 MZK393239:MZL393248 NJG393239:NJH393248 NTC393239:NTD393248 OCY393239:OCZ393248 OMU393239:OMV393248 OWQ393239:OWR393248 PGM393239:PGN393248 PQI393239:PQJ393248 QAE393239:QAF393248 QKA393239:QKB393248 QTW393239:QTX393248 RDS393239:RDT393248 RNO393239:RNP393248 RXK393239:RXL393248 SHG393239:SHH393248 SRC393239:SRD393248 TAY393239:TAZ393248 TKU393239:TKV393248 TUQ393239:TUR393248 UEM393239:UEN393248 UOI393239:UOJ393248 UYE393239:UYF393248 VIA393239:VIB393248 VRW393239:VRX393248 WBS393239:WBT393248 WLO393239:WLP393248 WVK393239:WVL393248 C458775:D458784 IY458775:IZ458784 SU458775:SV458784 ACQ458775:ACR458784 AMM458775:AMN458784 AWI458775:AWJ458784 BGE458775:BGF458784 BQA458775:BQB458784 BZW458775:BZX458784 CJS458775:CJT458784 CTO458775:CTP458784 DDK458775:DDL458784 DNG458775:DNH458784 DXC458775:DXD458784 EGY458775:EGZ458784 EQU458775:EQV458784 FAQ458775:FAR458784 FKM458775:FKN458784 FUI458775:FUJ458784 GEE458775:GEF458784 GOA458775:GOB458784 GXW458775:GXX458784 HHS458775:HHT458784 HRO458775:HRP458784 IBK458775:IBL458784 ILG458775:ILH458784 IVC458775:IVD458784 JEY458775:JEZ458784 JOU458775:JOV458784 JYQ458775:JYR458784 KIM458775:KIN458784 KSI458775:KSJ458784 LCE458775:LCF458784 LMA458775:LMB458784 LVW458775:LVX458784 MFS458775:MFT458784 MPO458775:MPP458784 MZK458775:MZL458784 NJG458775:NJH458784 NTC458775:NTD458784 OCY458775:OCZ458784 OMU458775:OMV458784 OWQ458775:OWR458784 PGM458775:PGN458784 PQI458775:PQJ458784 QAE458775:QAF458784 QKA458775:QKB458784 QTW458775:QTX458784 RDS458775:RDT458784 RNO458775:RNP458784 RXK458775:RXL458784 SHG458775:SHH458784 SRC458775:SRD458784 TAY458775:TAZ458784 TKU458775:TKV458784 TUQ458775:TUR458784 UEM458775:UEN458784 UOI458775:UOJ458784 UYE458775:UYF458784 VIA458775:VIB458784 VRW458775:VRX458784 WBS458775:WBT458784 WLO458775:WLP458784 WVK458775:WVL458784 C524311:D524320 IY524311:IZ524320 SU524311:SV524320 ACQ524311:ACR524320 AMM524311:AMN524320 AWI524311:AWJ524320 BGE524311:BGF524320 BQA524311:BQB524320 BZW524311:BZX524320 CJS524311:CJT524320 CTO524311:CTP524320 DDK524311:DDL524320 DNG524311:DNH524320 DXC524311:DXD524320 EGY524311:EGZ524320 EQU524311:EQV524320 FAQ524311:FAR524320 FKM524311:FKN524320 FUI524311:FUJ524320 GEE524311:GEF524320 GOA524311:GOB524320 GXW524311:GXX524320 HHS524311:HHT524320 HRO524311:HRP524320 IBK524311:IBL524320 ILG524311:ILH524320 IVC524311:IVD524320 JEY524311:JEZ524320 JOU524311:JOV524320 JYQ524311:JYR524320 KIM524311:KIN524320 KSI524311:KSJ524320 LCE524311:LCF524320 LMA524311:LMB524320 LVW524311:LVX524320 MFS524311:MFT524320 MPO524311:MPP524320 MZK524311:MZL524320 NJG524311:NJH524320 NTC524311:NTD524320 OCY524311:OCZ524320 OMU524311:OMV524320 OWQ524311:OWR524320 PGM524311:PGN524320 PQI524311:PQJ524320 QAE524311:QAF524320 QKA524311:QKB524320 QTW524311:QTX524320 RDS524311:RDT524320 RNO524311:RNP524320 RXK524311:RXL524320 SHG524311:SHH524320 SRC524311:SRD524320 TAY524311:TAZ524320 TKU524311:TKV524320 TUQ524311:TUR524320 UEM524311:UEN524320 UOI524311:UOJ524320 UYE524311:UYF524320 VIA524311:VIB524320 VRW524311:VRX524320 WBS524311:WBT524320 WLO524311:WLP524320 WVK524311:WVL524320 C589847:D589856 IY589847:IZ589856 SU589847:SV589856 ACQ589847:ACR589856 AMM589847:AMN589856 AWI589847:AWJ589856 BGE589847:BGF589856 BQA589847:BQB589856 BZW589847:BZX589856 CJS589847:CJT589856 CTO589847:CTP589856 DDK589847:DDL589856 DNG589847:DNH589856 DXC589847:DXD589856 EGY589847:EGZ589856 EQU589847:EQV589856 FAQ589847:FAR589856 FKM589847:FKN589856 FUI589847:FUJ589856 GEE589847:GEF589856 GOA589847:GOB589856 GXW589847:GXX589856 HHS589847:HHT589856 HRO589847:HRP589856 IBK589847:IBL589856 ILG589847:ILH589856 IVC589847:IVD589856 JEY589847:JEZ589856 JOU589847:JOV589856 JYQ589847:JYR589856 KIM589847:KIN589856 KSI589847:KSJ589856 LCE589847:LCF589856 LMA589847:LMB589856 LVW589847:LVX589856 MFS589847:MFT589856 MPO589847:MPP589856 MZK589847:MZL589856 NJG589847:NJH589856 NTC589847:NTD589856 OCY589847:OCZ589856 OMU589847:OMV589856 OWQ589847:OWR589856 PGM589847:PGN589856 PQI589847:PQJ589856 QAE589847:QAF589856 QKA589847:QKB589856 QTW589847:QTX589856 RDS589847:RDT589856 RNO589847:RNP589856 RXK589847:RXL589856 SHG589847:SHH589856 SRC589847:SRD589856 TAY589847:TAZ589856 TKU589847:TKV589856 TUQ589847:TUR589856 UEM589847:UEN589856 UOI589847:UOJ589856 UYE589847:UYF589856 VIA589847:VIB589856 VRW589847:VRX589856 WBS589847:WBT589856 WLO589847:WLP589856 WVK589847:WVL589856 C655383:D655392 IY655383:IZ655392 SU655383:SV655392 ACQ655383:ACR655392 AMM655383:AMN655392 AWI655383:AWJ655392 BGE655383:BGF655392 BQA655383:BQB655392 BZW655383:BZX655392 CJS655383:CJT655392 CTO655383:CTP655392 DDK655383:DDL655392 DNG655383:DNH655392 DXC655383:DXD655392 EGY655383:EGZ655392 EQU655383:EQV655392 FAQ655383:FAR655392 FKM655383:FKN655392 FUI655383:FUJ655392 GEE655383:GEF655392 GOA655383:GOB655392 GXW655383:GXX655392 HHS655383:HHT655392 HRO655383:HRP655392 IBK655383:IBL655392 ILG655383:ILH655392 IVC655383:IVD655392 JEY655383:JEZ655392 JOU655383:JOV655392 JYQ655383:JYR655392 KIM655383:KIN655392 KSI655383:KSJ655392 LCE655383:LCF655392 LMA655383:LMB655392 LVW655383:LVX655392 MFS655383:MFT655392 MPO655383:MPP655392 MZK655383:MZL655392 NJG655383:NJH655392 NTC655383:NTD655392 OCY655383:OCZ655392 OMU655383:OMV655392 OWQ655383:OWR655392 PGM655383:PGN655392 PQI655383:PQJ655392 QAE655383:QAF655392 QKA655383:QKB655392 QTW655383:QTX655392 RDS655383:RDT655392 RNO655383:RNP655392 RXK655383:RXL655392 SHG655383:SHH655392 SRC655383:SRD655392 TAY655383:TAZ655392 TKU655383:TKV655392 TUQ655383:TUR655392 UEM655383:UEN655392 UOI655383:UOJ655392 UYE655383:UYF655392 VIA655383:VIB655392 VRW655383:VRX655392 WBS655383:WBT655392 WLO655383:WLP655392 WVK655383:WVL655392 C720919:D720928 IY720919:IZ720928 SU720919:SV720928 ACQ720919:ACR720928 AMM720919:AMN720928 AWI720919:AWJ720928 BGE720919:BGF720928 BQA720919:BQB720928 BZW720919:BZX720928 CJS720919:CJT720928 CTO720919:CTP720928 DDK720919:DDL720928 DNG720919:DNH720928 DXC720919:DXD720928 EGY720919:EGZ720928 EQU720919:EQV720928 FAQ720919:FAR720928 FKM720919:FKN720928 FUI720919:FUJ720928 GEE720919:GEF720928 GOA720919:GOB720928 GXW720919:GXX720928 HHS720919:HHT720928 HRO720919:HRP720928 IBK720919:IBL720928 ILG720919:ILH720928 IVC720919:IVD720928 JEY720919:JEZ720928 JOU720919:JOV720928 JYQ720919:JYR720928 KIM720919:KIN720928 KSI720919:KSJ720928 LCE720919:LCF720928 LMA720919:LMB720928 LVW720919:LVX720928 MFS720919:MFT720928 MPO720919:MPP720928 MZK720919:MZL720928 NJG720919:NJH720928 NTC720919:NTD720928 OCY720919:OCZ720928 OMU720919:OMV720928 OWQ720919:OWR720928 PGM720919:PGN720928 PQI720919:PQJ720928 QAE720919:QAF720928 QKA720919:QKB720928 QTW720919:QTX720928 RDS720919:RDT720928 RNO720919:RNP720928 RXK720919:RXL720928 SHG720919:SHH720928 SRC720919:SRD720928 TAY720919:TAZ720928 TKU720919:TKV720928 TUQ720919:TUR720928 UEM720919:UEN720928 UOI720919:UOJ720928 UYE720919:UYF720928 VIA720919:VIB720928 VRW720919:VRX720928 WBS720919:WBT720928 WLO720919:WLP720928 WVK720919:WVL720928 C786455:D786464 IY786455:IZ786464 SU786455:SV786464 ACQ786455:ACR786464 AMM786455:AMN786464 AWI786455:AWJ786464 BGE786455:BGF786464 BQA786455:BQB786464 BZW786455:BZX786464 CJS786455:CJT786464 CTO786455:CTP786464 DDK786455:DDL786464 DNG786455:DNH786464 DXC786455:DXD786464 EGY786455:EGZ786464 EQU786455:EQV786464 FAQ786455:FAR786464 FKM786455:FKN786464 FUI786455:FUJ786464 GEE786455:GEF786464 GOA786455:GOB786464 GXW786455:GXX786464 HHS786455:HHT786464 HRO786455:HRP786464 IBK786455:IBL786464 ILG786455:ILH786464 IVC786455:IVD786464 JEY786455:JEZ786464 JOU786455:JOV786464 JYQ786455:JYR786464 KIM786455:KIN786464 KSI786455:KSJ786464 LCE786455:LCF786464 LMA786455:LMB786464 LVW786455:LVX786464 MFS786455:MFT786464 MPO786455:MPP786464 MZK786455:MZL786464 NJG786455:NJH786464 NTC786455:NTD786464 OCY786455:OCZ786464 OMU786455:OMV786464 OWQ786455:OWR786464 PGM786455:PGN786464 PQI786455:PQJ786464 QAE786455:QAF786464 QKA786455:QKB786464 QTW786455:QTX786464 RDS786455:RDT786464 RNO786455:RNP786464 RXK786455:RXL786464 SHG786455:SHH786464 SRC786455:SRD786464 TAY786455:TAZ786464 TKU786455:TKV786464 TUQ786455:TUR786464 UEM786455:UEN786464 UOI786455:UOJ786464 UYE786455:UYF786464 VIA786455:VIB786464 VRW786455:VRX786464 WBS786455:WBT786464 WLO786455:WLP786464 WVK786455:WVL786464 C851991:D852000 IY851991:IZ852000 SU851991:SV852000 ACQ851991:ACR852000 AMM851991:AMN852000 AWI851991:AWJ852000 BGE851991:BGF852000 BQA851991:BQB852000 BZW851991:BZX852000 CJS851991:CJT852000 CTO851991:CTP852000 DDK851991:DDL852000 DNG851991:DNH852000 DXC851991:DXD852000 EGY851991:EGZ852000 EQU851991:EQV852000 FAQ851991:FAR852000 FKM851991:FKN852000 FUI851991:FUJ852000 GEE851991:GEF852000 GOA851991:GOB852000 GXW851991:GXX852000 HHS851991:HHT852000 HRO851991:HRP852000 IBK851991:IBL852000 ILG851991:ILH852000 IVC851991:IVD852000 JEY851991:JEZ852000 JOU851991:JOV852000 JYQ851991:JYR852000 KIM851991:KIN852000 KSI851991:KSJ852000 LCE851991:LCF852000 LMA851991:LMB852000 LVW851991:LVX852000 MFS851991:MFT852000 MPO851991:MPP852000 MZK851991:MZL852000 NJG851991:NJH852000 NTC851991:NTD852000 OCY851991:OCZ852000 OMU851991:OMV852000 OWQ851991:OWR852000 PGM851991:PGN852000 PQI851991:PQJ852000 QAE851991:QAF852000 QKA851991:QKB852000 QTW851991:QTX852000 RDS851991:RDT852000 RNO851991:RNP852000 RXK851991:RXL852000 SHG851991:SHH852000 SRC851991:SRD852000 TAY851991:TAZ852000 TKU851991:TKV852000 TUQ851991:TUR852000 UEM851991:UEN852000 UOI851991:UOJ852000 UYE851991:UYF852000 VIA851991:VIB852000 VRW851991:VRX852000 WBS851991:WBT852000 WLO851991:WLP852000 WVK851991:WVL852000 C917527:D917536 IY917527:IZ917536 SU917527:SV917536 ACQ917527:ACR917536 AMM917527:AMN917536 AWI917527:AWJ917536 BGE917527:BGF917536 BQA917527:BQB917536 BZW917527:BZX917536 CJS917527:CJT917536 CTO917527:CTP917536 DDK917527:DDL917536 DNG917527:DNH917536 DXC917527:DXD917536 EGY917527:EGZ917536 EQU917527:EQV917536 FAQ917527:FAR917536 FKM917527:FKN917536 FUI917527:FUJ917536 GEE917527:GEF917536 GOA917527:GOB917536 GXW917527:GXX917536 HHS917527:HHT917536 HRO917527:HRP917536 IBK917527:IBL917536 ILG917527:ILH917536 IVC917527:IVD917536 JEY917527:JEZ917536 JOU917527:JOV917536 JYQ917527:JYR917536 KIM917527:KIN917536 KSI917527:KSJ917536 LCE917527:LCF917536 LMA917527:LMB917536 LVW917527:LVX917536 MFS917527:MFT917536 MPO917527:MPP917536 MZK917527:MZL917536 NJG917527:NJH917536 NTC917527:NTD917536 OCY917527:OCZ917536 OMU917527:OMV917536 OWQ917527:OWR917536 PGM917527:PGN917536 PQI917527:PQJ917536 QAE917527:QAF917536 QKA917527:QKB917536 QTW917527:QTX917536 RDS917527:RDT917536 RNO917527:RNP917536 RXK917527:RXL917536 SHG917527:SHH917536 SRC917527:SRD917536 TAY917527:TAZ917536 TKU917527:TKV917536 TUQ917527:TUR917536 UEM917527:UEN917536 UOI917527:UOJ917536 UYE917527:UYF917536 VIA917527:VIB917536 VRW917527:VRX917536 WBS917527:WBT917536 WLO917527:WLP917536 WVK917527:WVL917536 C983063:D983072 IY983063:IZ983072 SU983063:SV983072 ACQ983063:ACR983072 AMM983063:AMN983072 AWI983063:AWJ983072 BGE983063:BGF983072 BQA983063:BQB983072 BZW983063:BZX983072 CJS983063:CJT983072 CTO983063:CTP983072 DDK983063:DDL983072 DNG983063:DNH983072 DXC983063:DXD983072 EGY983063:EGZ983072 EQU983063:EQV983072 FAQ983063:FAR983072 FKM983063:FKN983072 FUI983063:FUJ983072 GEE983063:GEF983072 GOA983063:GOB983072 GXW983063:GXX983072 HHS983063:HHT983072 HRO983063:HRP983072 IBK983063:IBL983072 ILG983063:ILH983072 IVC983063:IVD983072 JEY983063:JEZ983072 JOU983063:JOV983072 JYQ983063:JYR983072 KIM983063:KIN983072 KSI983063:KSJ983072 LCE983063:LCF983072 LMA983063:LMB983072 LVW983063:LVX983072 MFS983063:MFT983072 MPO983063:MPP983072 MZK983063:MZL983072 NJG983063:NJH983072 NTC983063:NTD983072 OCY983063:OCZ983072 OMU983063:OMV983072 OWQ983063:OWR983072 PGM983063:PGN983072 PQI983063:PQJ983072 QAE983063:QAF983072 QKA983063:QKB983072 QTW983063:QTX983072 RDS983063:RDT983072 RNO983063:RNP983072 RXK983063:RXL983072 SHG983063:SHH983072 SRC983063:SRD983072 TAY983063:TAZ983072 TKU983063:TKV983072 TUQ983063:TUR983072 UEM983063:UEN983072 UOI983063:UOJ983072 UYE983063:UYF983072 VIA983063:VIB983072 VRW983063:VRX983072 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70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T508"/>
  <sheetViews>
    <sheetView zoomScaleNormal="100" zoomScaleSheetLayoutView="100" workbookViewId="0">
      <selection activeCell="B4" sqref="B4"/>
    </sheetView>
  </sheetViews>
  <sheetFormatPr defaultColWidth="10.7109375" defaultRowHeight="15.75"/>
  <cols>
    <col min="1" max="1" width="57.85546875" style="362" customWidth="1"/>
    <col min="2" max="2" width="12.140625" style="363" customWidth="1"/>
    <col min="3" max="3" width="12.140625" style="342" customWidth="1"/>
    <col min="4" max="4" width="14.42578125" style="342" customWidth="1"/>
    <col min="5" max="8" width="13.28515625" style="342" customWidth="1"/>
    <col min="9" max="10" width="12.140625" style="342" customWidth="1"/>
    <col min="11" max="11" width="12.7109375" style="342" customWidth="1"/>
    <col min="12" max="12" width="16.7109375" style="342" customWidth="1"/>
    <col min="13" max="13" width="19.28515625" style="342" customWidth="1"/>
    <col min="14" max="20" width="10.7109375" style="307"/>
    <col min="21" max="256" width="10.7109375" style="342"/>
    <col min="257" max="257" width="57.85546875" style="342" customWidth="1"/>
    <col min="258" max="259" width="12.140625" style="342" customWidth="1"/>
    <col min="260" max="260" width="14.42578125" style="342" customWidth="1"/>
    <col min="261" max="264" width="13.28515625" style="342" customWidth="1"/>
    <col min="265" max="266" width="12.140625" style="342" customWidth="1"/>
    <col min="267" max="267" width="12.7109375" style="342" customWidth="1"/>
    <col min="268" max="268" width="16.7109375" style="342" customWidth="1"/>
    <col min="269" max="269" width="19.28515625" style="342" customWidth="1"/>
    <col min="270" max="512" width="10.7109375" style="342"/>
    <col min="513" max="513" width="57.85546875" style="342" customWidth="1"/>
    <col min="514" max="515" width="12.140625" style="342" customWidth="1"/>
    <col min="516" max="516" width="14.42578125" style="342" customWidth="1"/>
    <col min="517" max="520" width="13.28515625" style="342" customWidth="1"/>
    <col min="521" max="522" width="12.140625" style="342" customWidth="1"/>
    <col min="523" max="523" width="12.7109375" style="342" customWidth="1"/>
    <col min="524" max="524" width="16.7109375" style="342" customWidth="1"/>
    <col min="525" max="525" width="19.28515625" style="342" customWidth="1"/>
    <col min="526" max="768" width="10.7109375" style="342"/>
    <col min="769" max="769" width="57.85546875" style="342" customWidth="1"/>
    <col min="770" max="771" width="12.140625" style="342" customWidth="1"/>
    <col min="772" max="772" width="14.42578125" style="342" customWidth="1"/>
    <col min="773" max="776" width="13.28515625" style="342" customWidth="1"/>
    <col min="777" max="778" width="12.140625" style="342" customWidth="1"/>
    <col min="779" max="779" width="12.7109375" style="342" customWidth="1"/>
    <col min="780" max="780" width="16.7109375" style="342" customWidth="1"/>
    <col min="781" max="781" width="19.28515625" style="342" customWidth="1"/>
    <col min="782" max="1024" width="10.7109375" style="342"/>
    <col min="1025" max="1025" width="57.85546875" style="342" customWidth="1"/>
    <col min="1026" max="1027" width="12.140625" style="342" customWidth="1"/>
    <col min="1028" max="1028" width="14.42578125" style="342" customWidth="1"/>
    <col min="1029" max="1032" width="13.28515625" style="342" customWidth="1"/>
    <col min="1033" max="1034" width="12.140625" style="342" customWidth="1"/>
    <col min="1035" max="1035" width="12.7109375" style="342" customWidth="1"/>
    <col min="1036" max="1036" width="16.7109375" style="342" customWidth="1"/>
    <col min="1037" max="1037" width="19.28515625" style="342" customWidth="1"/>
    <col min="1038" max="1280" width="10.7109375" style="342"/>
    <col min="1281" max="1281" width="57.85546875" style="342" customWidth="1"/>
    <col min="1282" max="1283" width="12.140625" style="342" customWidth="1"/>
    <col min="1284" max="1284" width="14.42578125" style="342" customWidth="1"/>
    <col min="1285" max="1288" width="13.28515625" style="342" customWidth="1"/>
    <col min="1289" max="1290" width="12.140625" style="342" customWidth="1"/>
    <col min="1291" max="1291" width="12.7109375" style="342" customWidth="1"/>
    <col min="1292" max="1292" width="16.7109375" style="342" customWidth="1"/>
    <col min="1293" max="1293" width="19.28515625" style="342" customWidth="1"/>
    <col min="1294" max="1536" width="10.7109375" style="342"/>
    <col min="1537" max="1537" width="57.85546875" style="342" customWidth="1"/>
    <col min="1538" max="1539" width="12.140625" style="342" customWidth="1"/>
    <col min="1540" max="1540" width="14.42578125" style="342" customWidth="1"/>
    <col min="1541" max="1544" width="13.28515625" style="342" customWidth="1"/>
    <col min="1545" max="1546" width="12.140625" style="342" customWidth="1"/>
    <col min="1547" max="1547" width="12.7109375" style="342" customWidth="1"/>
    <col min="1548" max="1548" width="16.7109375" style="342" customWidth="1"/>
    <col min="1549" max="1549" width="19.28515625" style="342" customWidth="1"/>
    <col min="1550" max="1792" width="10.7109375" style="342"/>
    <col min="1793" max="1793" width="57.85546875" style="342" customWidth="1"/>
    <col min="1794" max="1795" width="12.140625" style="342" customWidth="1"/>
    <col min="1796" max="1796" width="14.42578125" style="342" customWidth="1"/>
    <col min="1797" max="1800" width="13.28515625" style="342" customWidth="1"/>
    <col min="1801" max="1802" width="12.140625" style="342" customWidth="1"/>
    <col min="1803" max="1803" width="12.7109375" style="342" customWidth="1"/>
    <col min="1804" max="1804" width="16.7109375" style="342" customWidth="1"/>
    <col min="1805" max="1805" width="19.28515625" style="342" customWidth="1"/>
    <col min="1806" max="2048" width="10.7109375" style="342"/>
    <col min="2049" max="2049" width="57.85546875" style="342" customWidth="1"/>
    <col min="2050" max="2051" width="12.140625" style="342" customWidth="1"/>
    <col min="2052" max="2052" width="14.42578125" style="342" customWidth="1"/>
    <col min="2053" max="2056" width="13.28515625" style="342" customWidth="1"/>
    <col min="2057" max="2058" width="12.140625" style="342" customWidth="1"/>
    <col min="2059" max="2059" width="12.7109375" style="342" customWidth="1"/>
    <col min="2060" max="2060" width="16.7109375" style="342" customWidth="1"/>
    <col min="2061" max="2061" width="19.28515625" style="342" customWidth="1"/>
    <col min="2062" max="2304" width="10.7109375" style="342"/>
    <col min="2305" max="2305" width="57.85546875" style="342" customWidth="1"/>
    <col min="2306" max="2307" width="12.140625" style="342" customWidth="1"/>
    <col min="2308" max="2308" width="14.42578125" style="342" customWidth="1"/>
    <col min="2309" max="2312" width="13.28515625" style="342" customWidth="1"/>
    <col min="2313" max="2314" width="12.140625" style="342" customWidth="1"/>
    <col min="2315" max="2315" width="12.7109375" style="342" customWidth="1"/>
    <col min="2316" max="2316" width="16.7109375" style="342" customWidth="1"/>
    <col min="2317" max="2317" width="19.28515625" style="342" customWidth="1"/>
    <col min="2318" max="2560" width="10.7109375" style="342"/>
    <col min="2561" max="2561" width="57.85546875" style="342" customWidth="1"/>
    <col min="2562" max="2563" width="12.140625" style="342" customWidth="1"/>
    <col min="2564" max="2564" width="14.42578125" style="342" customWidth="1"/>
    <col min="2565" max="2568" width="13.28515625" style="342" customWidth="1"/>
    <col min="2569" max="2570" width="12.140625" style="342" customWidth="1"/>
    <col min="2571" max="2571" width="12.7109375" style="342" customWidth="1"/>
    <col min="2572" max="2572" width="16.7109375" style="342" customWidth="1"/>
    <col min="2573" max="2573" width="19.28515625" style="342" customWidth="1"/>
    <col min="2574" max="2816" width="10.7109375" style="342"/>
    <col min="2817" max="2817" width="57.85546875" style="342" customWidth="1"/>
    <col min="2818" max="2819" width="12.140625" style="342" customWidth="1"/>
    <col min="2820" max="2820" width="14.42578125" style="342" customWidth="1"/>
    <col min="2821" max="2824" width="13.28515625" style="342" customWidth="1"/>
    <col min="2825" max="2826" width="12.140625" style="342" customWidth="1"/>
    <col min="2827" max="2827" width="12.7109375" style="342" customWidth="1"/>
    <col min="2828" max="2828" width="16.7109375" style="342" customWidth="1"/>
    <col min="2829" max="2829" width="19.28515625" style="342" customWidth="1"/>
    <col min="2830" max="3072" width="10.7109375" style="342"/>
    <col min="3073" max="3073" width="57.85546875" style="342" customWidth="1"/>
    <col min="3074" max="3075" width="12.140625" style="342" customWidth="1"/>
    <col min="3076" max="3076" width="14.42578125" style="342" customWidth="1"/>
    <col min="3077" max="3080" width="13.28515625" style="342" customWidth="1"/>
    <col min="3081" max="3082" width="12.140625" style="342" customWidth="1"/>
    <col min="3083" max="3083" width="12.7109375" style="342" customWidth="1"/>
    <col min="3084" max="3084" width="16.7109375" style="342" customWidth="1"/>
    <col min="3085" max="3085" width="19.28515625" style="342" customWidth="1"/>
    <col min="3086" max="3328" width="10.7109375" style="342"/>
    <col min="3329" max="3329" width="57.85546875" style="342" customWidth="1"/>
    <col min="3330" max="3331" width="12.140625" style="342" customWidth="1"/>
    <col min="3332" max="3332" width="14.42578125" style="342" customWidth="1"/>
    <col min="3333" max="3336" width="13.28515625" style="342" customWidth="1"/>
    <col min="3337" max="3338" width="12.140625" style="342" customWidth="1"/>
    <col min="3339" max="3339" width="12.7109375" style="342" customWidth="1"/>
    <col min="3340" max="3340" width="16.7109375" style="342" customWidth="1"/>
    <col min="3341" max="3341" width="19.28515625" style="342" customWidth="1"/>
    <col min="3342" max="3584" width="10.7109375" style="342"/>
    <col min="3585" max="3585" width="57.85546875" style="342" customWidth="1"/>
    <col min="3586" max="3587" width="12.140625" style="342" customWidth="1"/>
    <col min="3588" max="3588" width="14.42578125" style="342" customWidth="1"/>
    <col min="3589" max="3592" width="13.28515625" style="342" customWidth="1"/>
    <col min="3593" max="3594" width="12.140625" style="342" customWidth="1"/>
    <col min="3595" max="3595" width="12.7109375" style="342" customWidth="1"/>
    <col min="3596" max="3596" width="16.7109375" style="342" customWidth="1"/>
    <col min="3597" max="3597" width="19.28515625" style="342" customWidth="1"/>
    <col min="3598" max="3840" width="10.7109375" style="342"/>
    <col min="3841" max="3841" width="57.85546875" style="342" customWidth="1"/>
    <col min="3842" max="3843" width="12.140625" style="342" customWidth="1"/>
    <col min="3844" max="3844" width="14.42578125" style="342" customWidth="1"/>
    <col min="3845" max="3848" width="13.28515625" style="342" customWidth="1"/>
    <col min="3849" max="3850" width="12.140625" style="342" customWidth="1"/>
    <col min="3851" max="3851" width="12.7109375" style="342" customWidth="1"/>
    <col min="3852" max="3852" width="16.7109375" style="342" customWidth="1"/>
    <col min="3853" max="3853" width="19.28515625" style="342" customWidth="1"/>
    <col min="3854" max="4096" width="10.7109375" style="342"/>
    <col min="4097" max="4097" width="57.85546875" style="342" customWidth="1"/>
    <col min="4098" max="4099" width="12.140625" style="342" customWidth="1"/>
    <col min="4100" max="4100" width="14.42578125" style="342" customWidth="1"/>
    <col min="4101" max="4104" width="13.28515625" style="342" customWidth="1"/>
    <col min="4105" max="4106" width="12.140625" style="342" customWidth="1"/>
    <col min="4107" max="4107" width="12.7109375" style="342" customWidth="1"/>
    <col min="4108" max="4108" width="16.7109375" style="342" customWidth="1"/>
    <col min="4109" max="4109" width="19.28515625" style="342" customWidth="1"/>
    <col min="4110" max="4352" width="10.7109375" style="342"/>
    <col min="4353" max="4353" width="57.85546875" style="342" customWidth="1"/>
    <col min="4354" max="4355" width="12.140625" style="342" customWidth="1"/>
    <col min="4356" max="4356" width="14.42578125" style="342" customWidth="1"/>
    <col min="4357" max="4360" width="13.28515625" style="342" customWidth="1"/>
    <col min="4361" max="4362" width="12.140625" style="342" customWidth="1"/>
    <col min="4363" max="4363" width="12.7109375" style="342" customWidth="1"/>
    <col min="4364" max="4364" width="16.7109375" style="342" customWidth="1"/>
    <col min="4365" max="4365" width="19.28515625" style="342" customWidth="1"/>
    <col min="4366" max="4608" width="10.7109375" style="342"/>
    <col min="4609" max="4609" width="57.85546875" style="342" customWidth="1"/>
    <col min="4610" max="4611" width="12.140625" style="342" customWidth="1"/>
    <col min="4612" max="4612" width="14.42578125" style="342" customWidth="1"/>
    <col min="4613" max="4616" width="13.28515625" style="342" customWidth="1"/>
    <col min="4617" max="4618" width="12.140625" style="342" customWidth="1"/>
    <col min="4619" max="4619" width="12.7109375" style="342" customWidth="1"/>
    <col min="4620" max="4620" width="16.7109375" style="342" customWidth="1"/>
    <col min="4621" max="4621" width="19.28515625" style="342" customWidth="1"/>
    <col min="4622" max="4864" width="10.7109375" style="342"/>
    <col min="4865" max="4865" width="57.85546875" style="342" customWidth="1"/>
    <col min="4866" max="4867" width="12.140625" style="342" customWidth="1"/>
    <col min="4868" max="4868" width="14.42578125" style="342" customWidth="1"/>
    <col min="4869" max="4872" width="13.28515625" style="342" customWidth="1"/>
    <col min="4873" max="4874" width="12.140625" style="342" customWidth="1"/>
    <col min="4875" max="4875" width="12.7109375" style="342" customWidth="1"/>
    <col min="4876" max="4876" width="16.7109375" style="342" customWidth="1"/>
    <col min="4877" max="4877" width="19.28515625" style="342" customWidth="1"/>
    <col min="4878" max="5120" width="10.7109375" style="342"/>
    <col min="5121" max="5121" width="57.85546875" style="342" customWidth="1"/>
    <col min="5122" max="5123" width="12.140625" style="342" customWidth="1"/>
    <col min="5124" max="5124" width="14.42578125" style="342" customWidth="1"/>
    <col min="5125" max="5128" width="13.28515625" style="342" customWidth="1"/>
    <col min="5129" max="5130" width="12.140625" style="342" customWidth="1"/>
    <col min="5131" max="5131" width="12.7109375" style="342" customWidth="1"/>
    <col min="5132" max="5132" width="16.7109375" style="342" customWidth="1"/>
    <col min="5133" max="5133" width="19.28515625" style="342" customWidth="1"/>
    <col min="5134" max="5376" width="10.7109375" style="342"/>
    <col min="5377" max="5377" width="57.85546875" style="342" customWidth="1"/>
    <col min="5378" max="5379" width="12.140625" style="342" customWidth="1"/>
    <col min="5380" max="5380" width="14.42578125" style="342" customWidth="1"/>
    <col min="5381" max="5384" width="13.28515625" style="342" customWidth="1"/>
    <col min="5385" max="5386" width="12.140625" style="342" customWidth="1"/>
    <col min="5387" max="5387" width="12.7109375" style="342" customWidth="1"/>
    <col min="5388" max="5388" width="16.7109375" style="342" customWidth="1"/>
    <col min="5389" max="5389" width="19.28515625" style="342" customWidth="1"/>
    <col min="5390" max="5632" width="10.7109375" style="342"/>
    <col min="5633" max="5633" width="57.85546875" style="342" customWidth="1"/>
    <col min="5634" max="5635" width="12.140625" style="342" customWidth="1"/>
    <col min="5636" max="5636" width="14.42578125" style="342" customWidth="1"/>
    <col min="5637" max="5640" width="13.28515625" style="342" customWidth="1"/>
    <col min="5641" max="5642" width="12.140625" style="342" customWidth="1"/>
    <col min="5643" max="5643" width="12.7109375" style="342" customWidth="1"/>
    <col min="5644" max="5644" width="16.7109375" style="342" customWidth="1"/>
    <col min="5645" max="5645" width="19.28515625" style="342" customWidth="1"/>
    <col min="5646" max="5888" width="10.7109375" style="342"/>
    <col min="5889" max="5889" width="57.85546875" style="342" customWidth="1"/>
    <col min="5890" max="5891" width="12.140625" style="342" customWidth="1"/>
    <col min="5892" max="5892" width="14.42578125" style="342" customWidth="1"/>
    <col min="5893" max="5896" width="13.28515625" style="342" customWidth="1"/>
    <col min="5897" max="5898" width="12.140625" style="342" customWidth="1"/>
    <col min="5899" max="5899" width="12.7109375" style="342" customWidth="1"/>
    <col min="5900" max="5900" width="16.7109375" style="342" customWidth="1"/>
    <col min="5901" max="5901" width="19.28515625" style="342" customWidth="1"/>
    <col min="5902" max="6144" width="10.7109375" style="342"/>
    <col min="6145" max="6145" width="57.85546875" style="342" customWidth="1"/>
    <col min="6146" max="6147" width="12.140625" style="342" customWidth="1"/>
    <col min="6148" max="6148" width="14.42578125" style="342" customWidth="1"/>
    <col min="6149" max="6152" width="13.28515625" style="342" customWidth="1"/>
    <col min="6153" max="6154" width="12.140625" style="342" customWidth="1"/>
    <col min="6155" max="6155" width="12.7109375" style="342" customWidth="1"/>
    <col min="6156" max="6156" width="16.7109375" style="342" customWidth="1"/>
    <col min="6157" max="6157" width="19.28515625" style="342" customWidth="1"/>
    <col min="6158" max="6400" width="10.7109375" style="342"/>
    <col min="6401" max="6401" width="57.85546875" style="342" customWidth="1"/>
    <col min="6402" max="6403" width="12.140625" style="342" customWidth="1"/>
    <col min="6404" max="6404" width="14.42578125" style="342" customWidth="1"/>
    <col min="6405" max="6408" width="13.28515625" style="342" customWidth="1"/>
    <col min="6409" max="6410" width="12.140625" style="342" customWidth="1"/>
    <col min="6411" max="6411" width="12.7109375" style="342" customWidth="1"/>
    <col min="6412" max="6412" width="16.7109375" style="342" customWidth="1"/>
    <col min="6413" max="6413" width="19.28515625" style="342" customWidth="1"/>
    <col min="6414" max="6656" width="10.7109375" style="342"/>
    <col min="6657" max="6657" width="57.85546875" style="342" customWidth="1"/>
    <col min="6658" max="6659" width="12.140625" style="342" customWidth="1"/>
    <col min="6660" max="6660" width="14.42578125" style="342" customWidth="1"/>
    <col min="6661" max="6664" width="13.28515625" style="342" customWidth="1"/>
    <col min="6665" max="6666" width="12.140625" style="342" customWidth="1"/>
    <col min="6667" max="6667" width="12.7109375" style="342" customWidth="1"/>
    <col min="6668" max="6668" width="16.7109375" style="342" customWidth="1"/>
    <col min="6669" max="6669" width="19.28515625" style="342" customWidth="1"/>
    <col min="6670" max="6912" width="10.7109375" style="342"/>
    <col min="6913" max="6913" width="57.85546875" style="342" customWidth="1"/>
    <col min="6914" max="6915" width="12.140625" style="342" customWidth="1"/>
    <col min="6916" max="6916" width="14.42578125" style="342" customWidth="1"/>
    <col min="6917" max="6920" width="13.28515625" style="342" customWidth="1"/>
    <col min="6921" max="6922" width="12.140625" style="342" customWidth="1"/>
    <col min="6923" max="6923" width="12.7109375" style="342" customWidth="1"/>
    <col min="6924" max="6924" width="16.7109375" style="342" customWidth="1"/>
    <col min="6925" max="6925" width="19.28515625" style="342" customWidth="1"/>
    <col min="6926" max="7168" width="10.7109375" style="342"/>
    <col min="7169" max="7169" width="57.85546875" style="342" customWidth="1"/>
    <col min="7170" max="7171" width="12.140625" style="342" customWidth="1"/>
    <col min="7172" max="7172" width="14.42578125" style="342" customWidth="1"/>
    <col min="7173" max="7176" width="13.28515625" style="342" customWidth="1"/>
    <col min="7177" max="7178" width="12.140625" style="342" customWidth="1"/>
    <col min="7179" max="7179" width="12.7109375" style="342" customWidth="1"/>
    <col min="7180" max="7180" width="16.7109375" style="342" customWidth="1"/>
    <col min="7181" max="7181" width="19.28515625" style="342" customWidth="1"/>
    <col min="7182" max="7424" width="10.7109375" style="342"/>
    <col min="7425" max="7425" width="57.85546875" style="342" customWidth="1"/>
    <col min="7426" max="7427" width="12.140625" style="342" customWidth="1"/>
    <col min="7428" max="7428" width="14.42578125" style="342" customWidth="1"/>
    <col min="7429" max="7432" width="13.28515625" style="342" customWidth="1"/>
    <col min="7433" max="7434" width="12.140625" style="342" customWidth="1"/>
    <col min="7435" max="7435" width="12.7109375" style="342" customWidth="1"/>
    <col min="7436" max="7436" width="16.7109375" style="342" customWidth="1"/>
    <col min="7437" max="7437" width="19.28515625" style="342" customWidth="1"/>
    <col min="7438" max="7680" width="10.7109375" style="342"/>
    <col min="7681" max="7681" width="57.85546875" style="342" customWidth="1"/>
    <col min="7682" max="7683" width="12.140625" style="342" customWidth="1"/>
    <col min="7684" max="7684" width="14.42578125" style="342" customWidth="1"/>
    <col min="7685" max="7688" width="13.28515625" style="342" customWidth="1"/>
    <col min="7689" max="7690" width="12.140625" style="342" customWidth="1"/>
    <col min="7691" max="7691" width="12.7109375" style="342" customWidth="1"/>
    <col min="7692" max="7692" width="16.7109375" style="342" customWidth="1"/>
    <col min="7693" max="7693" width="19.28515625" style="342" customWidth="1"/>
    <col min="7694" max="7936" width="10.7109375" style="342"/>
    <col min="7937" max="7937" width="57.85546875" style="342" customWidth="1"/>
    <col min="7938" max="7939" width="12.140625" style="342" customWidth="1"/>
    <col min="7940" max="7940" width="14.42578125" style="342" customWidth="1"/>
    <col min="7941" max="7944" width="13.28515625" style="342" customWidth="1"/>
    <col min="7945" max="7946" width="12.140625" style="342" customWidth="1"/>
    <col min="7947" max="7947" width="12.7109375" style="342" customWidth="1"/>
    <col min="7948" max="7948" width="16.7109375" style="342" customWidth="1"/>
    <col min="7949" max="7949" width="19.28515625" style="342" customWidth="1"/>
    <col min="7950" max="8192" width="10.7109375" style="342"/>
    <col min="8193" max="8193" width="57.85546875" style="342" customWidth="1"/>
    <col min="8194" max="8195" width="12.140625" style="342" customWidth="1"/>
    <col min="8196" max="8196" width="14.42578125" style="342" customWidth="1"/>
    <col min="8197" max="8200" width="13.28515625" style="342" customWidth="1"/>
    <col min="8201" max="8202" width="12.140625" style="342" customWidth="1"/>
    <col min="8203" max="8203" width="12.7109375" style="342" customWidth="1"/>
    <col min="8204" max="8204" width="16.7109375" style="342" customWidth="1"/>
    <col min="8205" max="8205" width="19.28515625" style="342" customWidth="1"/>
    <col min="8206" max="8448" width="10.7109375" style="342"/>
    <col min="8449" max="8449" width="57.85546875" style="342" customWidth="1"/>
    <col min="8450" max="8451" width="12.140625" style="342" customWidth="1"/>
    <col min="8452" max="8452" width="14.42578125" style="342" customWidth="1"/>
    <col min="8453" max="8456" width="13.28515625" style="342" customWidth="1"/>
    <col min="8457" max="8458" width="12.140625" style="342" customWidth="1"/>
    <col min="8459" max="8459" width="12.7109375" style="342" customWidth="1"/>
    <col min="8460" max="8460" width="16.7109375" style="342" customWidth="1"/>
    <col min="8461" max="8461" width="19.28515625" style="342" customWidth="1"/>
    <col min="8462" max="8704" width="10.7109375" style="342"/>
    <col min="8705" max="8705" width="57.85546875" style="342" customWidth="1"/>
    <col min="8706" max="8707" width="12.140625" style="342" customWidth="1"/>
    <col min="8708" max="8708" width="14.42578125" style="342" customWidth="1"/>
    <col min="8709" max="8712" width="13.28515625" style="342" customWidth="1"/>
    <col min="8713" max="8714" width="12.140625" style="342" customWidth="1"/>
    <col min="8715" max="8715" width="12.7109375" style="342" customWidth="1"/>
    <col min="8716" max="8716" width="16.7109375" style="342" customWidth="1"/>
    <col min="8717" max="8717" width="19.28515625" style="342" customWidth="1"/>
    <col min="8718" max="8960" width="10.7109375" style="342"/>
    <col min="8961" max="8961" width="57.85546875" style="342" customWidth="1"/>
    <col min="8962" max="8963" width="12.140625" style="342" customWidth="1"/>
    <col min="8964" max="8964" width="14.42578125" style="342" customWidth="1"/>
    <col min="8965" max="8968" width="13.28515625" style="342" customWidth="1"/>
    <col min="8969" max="8970" width="12.140625" style="342" customWidth="1"/>
    <col min="8971" max="8971" width="12.7109375" style="342" customWidth="1"/>
    <col min="8972" max="8972" width="16.7109375" style="342" customWidth="1"/>
    <col min="8973" max="8973" width="19.28515625" style="342" customWidth="1"/>
    <col min="8974" max="9216" width="10.7109375" style="342"/>
    <col min="9217" max="9217" width="57.85546875" style="342" customWidth="1"/>
    <col min="9218" max="9219" width="12.140625" style="342" customWidth="1"/>
    <col min="9220" max="9220" width="14.42578125" style="342" customWidth="1"/>
    <col min="9221" max="9224" width="13.28515625" style="342" customWidth="1"/>
    <col min="9225" max="9226" width="12.140625" style="342" customWidth="1"/>
    <col min="9227" max="9227" width="12.7109375" style="342" customWidth="1"/>
    <col min="9228" max="9228" width="16.7109375" style="342" customWidth="1"/>
    <col min="9229" max="9229" width="19.28515625" style="342" customWidth="1"/>
    <col min="9230" max="9472" width="10.7109375" style="342"/>
    <col min="9473" max="9473" width="57.85546875" style="342" customWidth="1"/>
    <col min="9474" max="9475" width="12.140625" style="342" customWidth="1"/>
    <col min="9476" max="9476" width="14.42578125" style="342" customWidth="1"/>
    <col min="9477" max="9480" width="13.28515625" style="342" customWidth="1"/>
    <col min="9481" max="9482" width="12.140625" style="342" customWidth="1"/>
    <col min="9483" max="9483" width="12.7109375" style="342" customWidth="1"/>
    <col min="9484" max="9484" width="16.7109375" style="342" customWidth="1"/>
    <col min="9485" max="9485" width="19.28515625" style="342" customWidth="1"/>
    <col min="9486" max="9728" width="10.7109375" style="342"/>
    <col min="9729" max="9729" width="57.85546875" style="342" customWidth="1"/>
    <col min="9730" max="9731" width="12.140625" style="342" customWidth="1"/>
    <col min="9732" max="9732" width="14.42578125" style="342" customWidth="1"/>
    <col min="9733" max="9736" width="13.28515625" style="342" customWidth="1"/>
    <col min="9737" max="9738" width="12.140625" style="342" customWidth="1"/>
    <col min="9739" max="9739" width="12.7109375" style="342" customWidth="1"/>
    <col min="9740" max="9740" width="16.7109375" style="342" customWidth="1"/>
    <col min="9741" max="9741" width="19.28515625" style="342" customWidth="1"/>
    <col min="9742" max="9984" width="10.7109375" style="342"/>
    <col min="9985" max="9985" width="57.85546875" style="342" customWidth="1"/>
    <col min="9986" max="9987" width="12.140625" style="342" customWidth="1"/>
    <col min="9988" max="9988" width="14.42578125" style="342" customWidth="1"/>
    <col min="9989" max="9992" width="13.28515625" style="342" customWidth="1"/>
    <col min="9993" max="9994" width="12.140625" style="342" customWidth="1"/>
    <col min="9995" max="9995" width="12.7109375" style="342" customWidth="1"/>
    <col min="9996" max="9996" width="16.7109375" style="342" customWidth="1"/>
    <col min="9997" max="9997" width="19.28515625" style="342" customWidth="1"/>
    <col min="9998" max="10240" width="10.7109375" style="342"/>
    <col min="10241" max="10241" width="57.85546875" style="342" customWidth="1"/>
    <col min="10242" max="10243" width="12.140625" style="342" customWidth="1"/>
    <col min="10244" max="10244" width="14.42578125" style="342" customWidth="1"/>
    <col min="10245" max="10248" width="13.28515625" style="342" customWidth="1"/>
    <col min="10249" max="10250" width="12.140625" style="342" customWidth="1"/>
    <col min="10251" max="10251" width="12.7109375" style="342" customWidth="1"/>
    <col min="10252" max="10252" width="16.7109375" style="342" customWidth="1"/>
    <col min="10253" max="10253" width="19.28515625" style="342" customWidth="1"/>
    <col min="10254" max="10496" width="10.7109375" style="342"/>
    <col min="10497" max="10497" width="57.85546875" style="342" customWidth="1"/>
    <col min="10498" max="10499" width="12.140625" style="342" customWidth="1"/>
    <col min="10500" max="10500" width="14.42578125" style="342" customWidth="1"/>
    <col min="10501" max="10504" width="13.28515625" style="342" customWidth="1"/>
    <col min="10505" max="10506" width="12.140625" style="342" customWidth="1"/>
    <col min="10507" max="10507" width="12.7109375" style="342" customWidth="1"/>
    <col min="10508" max="10508" width="16.7109375" style="342" customWidth="1"/>
    <col min="10509" max="10509" width="19.28515625" style="342" customWidth="1"/>
    <col min="10510" max="10752" width="10.7109375" style="342"/>
    <col min="10753" max="10753" width="57.85546875" style="342" customWidth="1"/>
    <col min="10754" max="10755" width="12.140625" style="342" customWidth="1"/>
    <col min="10756" max="10756" width="14.42578125" style="342" customWidth="1"/>
    <col min="10757" max="10760" width="13.28515625" style="342" customWidth="1"/>
    <col min="10761" max="10762" width="12.140625" style="342" customWidth="1"/>
    <col min="10763" max="10763" width="12.7109375" style="342" customWidth="1"/>
    <col min="10764" max="10764" width="16.7109375" style="342" customWidth="1"/>
    <col min="10765" max="10765" width="19.28515625" style="342" customWidth="1"/>
    <col min="10766" max="11008" width="10.7109375" style="342"/>
    <col min="11009" max="11009" width="57.85546875" style="342" customWidth="1"/>
    <col min="11010" max="11011" width="12.140625" style="342" customWidth="1"/>
    <col min="11012" max="11012" width="14.42578125" style="342" customWidth="1"/>
    <col min="11013" max="11016" width="13.28515625" style="342" customWidth="1"/>
    <col min="11017" max="11018" width="12.140625" style="342" customWidth="1"/>
    <col min="11019" max="11019" width="12.7109375" style="342" customWidth="1"/>
    <col min="11020" max="11020" width="16.7109375" style="342" customWidth="1"/>
    <col min="11021" max="11021" width="19.28515625" style="342" customWidth="1"/>
    <col min="11022" max="11264" width="10.7109375" style="342"/>
    <col min="11265" max="11265" width="57.85546875" style="342" customWidth="1"/>
    <col min="11266" max="11267" width="12.140625" style="342" customWidth="1"/>
    <col min="11268" max="11268" width="14.42578125" style="342" customWidth="1"/>
    <col min="11269" max="11272" width="13.28515625" style="342" customWidth="1"/>
    <col min="11273" max="11274" width="12.140625" style="342" customWidth="1"/>
    <col min="11275" max="11275" width="12.7109375" style="342" customWidth="1"/>
    <col min="11276" max="11276" width="16.7109375" style="342" customWidth="1"/>
    <col min="11277" max="11277" width="19.28515625" style="342" customWidth="1"/>
    <col min="11278" max="11520" width="10.7109375" style="342"/>
    <col min="11521" max="11521" width="57.85546875" style="342" customWidth="1"/>
    <col min="11522" max="11523" width="12.140625" style="342" customWidth="1"/>
    <col min="11524" max="11524" width="14.42578125" style="342" customWidth="1"/>
    <col min="11525" max="11528" width="13.28515625" style="342" customWidth="1"/>
    <col min="11529" max="11530" width="12.140625" style="342" customWidth="1"/>
    <col min="11531" max="11531" width="12.7109375" style="342" customWidth="1"/>
    <col min="11532" max="11532" width="16.7109375" style="342" customWidth="1"/>
    <col min="11533" max="11533" width="19.28515625" style="342" customWidth="1"/>
    <col min="11534" max="11776" width="10.7109375" style="342"/>
    <col min="11777" max="11777" width="57.85546875" style="342" customWidth="1"/>
    <col min="11778" max="11779" width="12.140625" style="342" customWidth="1"/>
    <col min="11780" max="11780" width="14.42578125" style="342" customWidth="1"/>
    <col min="11781" max="11784" width="13.28515625" style="342" customWidth="1"/>
    <col min="11785" max="11786" width="12.140625" style="342" customWidth="1"/>
    <col min="11787" max="11787" width="12.7109375" style="342" customWidth="1"/>
    <col min="11788" max="11788" width="16.7109375" style="342" customWidth="1"/>
    <col min="11789" max="11789" width="19.28515625" style="342" customWidth="1"/>
    <col min="11790" max="12032" width="10.7109375" style="342"/>
    <col min="12033" max="12033" width="57.85546875" style="342" customWidth="1"/>
    <col min="12034" max="12035" width="12.140625" style="342" customWidth="1"/>
    <col min="12036" max="12036" width="14.42578125" style="342" customWidth="1"/>
    <col min="12037" max="12040" width="13.28515625" style="342" customWidth="1"/>
    <col min="12041" max="12042" width="12.140625" style="342" customWidth="1"/>
    <col min="12043" max="12043" width="12.7109375" style="342" customWidth="1"/>
    <col min="12044" max="12044" width="16.7109375" style="342" customWidth="1"/>
    <col min="12045" max="12045" width="19.28515625" style="342" customWidth="1"/>
    <col min="12046" max="12288" width="10.7109375" style="342"/>
    <col min="12289" max="12289" width="57.85546875" style="342" customWidth="1"/>
    <col min="12290" max="12291" width="12.140625" style="342" customWidth="1"/>
    <col min="12292" max="12292" width="14.42578125" style="342" customWidth="1"/>
    <col min="12293" max="12296" width="13.28515625" style="342" customWidth="1"/>
    <col min="12297" max="12298" width="12.140625" style="342" customWidth="1"/>
    <col min="12299" max="12299" width="12.7109375" style="342" customWidth="1"/>
    <col min="12300" max="12300" width="16.7109375" style="342" customWidth="1"/>
    <col min="12301" max="12301" width="19.28515625" style="342" customWidth="1"/>
    <col min="12302" max="12544" width="10.7109375" style="342"/>
    <col min="12545" max="12545" width="57.85546875" style="342" customWidth="1"/>
    <col min="12546" max="12547" width="12.140625" style="342" customWidth="1"/>
    <col min="12548" max="12548" width="14.42578125" style="342" customWidth="1"/>
    <col min="12549" max="12552" width="13.28515625" style="342" customWidth="1"/>
    <col min="12553" max="12554" width="12.140625" style="342" customWidth="1"/>
    <col min="12555" max="12555" width="12.7109375" style="342" customWidth="1"/>
    <col min="12556" max="12556" width="16.7109375" style="342" customWidth="1"/>
    <col min="12557" max="12557" width="19.28515625" style="342" customWidth="1"/>
    <col min="12558" max="12800" width="10.7109375" style="342"/>
    <col min="12801" max="12801" width="57.85546875" style="342" customWidth="1"/>
    <col min="12802" max="12803" width="12.140625" style="342" customWidth="1"/>
    <col min="12804" max="12804" width="14.42578125" style="342" customWidth="1"/>
    <col min="12805" max="12808" width="13.28515625" style="342" customWidth="1"/>
    <col min="12809" max="12810" width="12.140625" style="342" customWidth="1"/>
    <col min="12811" max="12811" width="12.7109375" style="342" customWidth="1"/>
    <col min="12812" max="12812" width="16.7109375" style="342" customWidth="1"/>
    <col min="12813" max="12813" width="19.28515625" style="342" customWidth="1"/>
    <col min="12814" max="13056" width="10.7109375" style="342"/>
    <col min="13057" max="13057" width="57.85546875" style="342" customWidth="1"/>
    <col min="13058" max="13059" width="12.140625" style="342" customWidth="1"/>
    <col min="13060" max="13060" width="14.42578125" style="342" customWidth="1"/>
    <col min="13061" max="13064" width="13.28515625" style="342" customWidth="1"/>
    <col min="13065" max="13066" width="12.140625" style="342" customWidth="1"/>
    <col min="13067" max="13067" width="12.7109375" style="342" customWidth="1"/>
    <col min="13068" max="13068" width="16.7109375" style="342" customWidth="1"/>
    <col min="13069" max="13069" width="19.28515625" style="342" customWidth="1"/>
    <col min="13070" max="13312" width="10.7109375" style="342"/>
    <col min="13313" max="13313" width="57.85546875" style="342" customWidth="1"/>
    <col min="13314" max="13315" width="12.140625" style="342" customWidth="1"/>
    <col min="13316" max="13316" width="14.42578125" style="342" customWidth="1"/>
    <col min="13317" max="13320" width="13.28515625" style="342" customWidth="1"/>
    <col min="13321" max="13322" width="12.140625" style="342" customWidth="1"/>
    <col min="13323" max="13323" width="12.7109375" style="342" customWidth="1"/>
    <col min="13324" max="13324" width="16.7109375" style="342" customWidth="1"/>
    <col min="13325" max="13325" width="19.28515625" style="342" customWidth="1"/>
    <col min="13326" max="13568" width="10.7109375" style="342"/>
    <col min="13569" max="13569" width="57.85546875" style="342" customWidth="1"/>
    <col min="13570" max="13571" width="12.140625" style="342" customWidth="1"/>
    <col min="13572" max="13572" width="14.42578125" style="342" customWidth="1"/>
    <col min="13573" max="13576" width="13.28515625" style="342" customWidth="1"/>
    <col min="13577" max="13578" width="12.140625" style="342" customWidth="1"/>
    <col min="13579" max="13579" width="12.7109375" style="342" customWidth="1"/>
    <col min="13580" max="13580" width="16.7109375" style="342" customWidth="1"/>
    <col min="13581" max="13581" width="19.28515625" style="342" customWidth="1"/>
    <col min="13582" max="13824" width="10.7109375" style="342"/>
    <col min="13825" max="13825" width="57.85546875" style="342" customWidth="1"/>
    <col min="13826" max="13827" width="12.140625" style="342" customWidth="1"/>
    <col min="13828" max="13828" width="14.42578125" style="342" customWidth="1"/>
    <col min="13829" max="13832" width="13.28515625" style="342" customWidth="1"/>
    <col min="13833" max="13834" width="12.140625" style="342" customWidth="1"/>
    <col min="13835" max="13835" width="12.7109375" style="342" customWidth="1"/>
    <col min="13836" max="13836" width="16.7109375" style="342" customWidth="1"/>
    <col min="13837" max="13837" width="19.28515625" style="342" customWidth="1"/>
    <col min="13838" max="14080" width="10.7109375" style="342"/>
    <col min="14081" max="14081" width="57.85546875" style="342" customWidth="1"/>
    <col min="14082" max="14083" width="12.140625" style="342" customWidth="1"/>
    <col min="14084" max="14084" width="14.42578125" style="342" customWidth="1"/>
    <col min="14085" max="14088" width="13.28515625" style="342" customWidth="1"/>
    <col min="14089" max="14090" width="12.140625" style="342" customWidth="1"/>
    <col min="14091" max="14091" width="12.7109375" style="342" customWidth="1"/>
    <col min="14092" max="14092" width="16.7109375" style="342" customWidth="1"/>
    <col min="14093" max="14093" width="19.28515625" style="342" customWidth="1"/>
    <col min="14094" max="14336" width="10.7109375" style="342"/>
    <col min="14337" max="14337" width="57.85546875" style="342" customWidth="1"/>
    <col min="14338" max="14339" width="12.140625" style="342" customWidth="1"/>
    <col min="14340" max="14340" width="14.42578125" style="342" customWidth="1"/>
    <col min="14341" max="14344" width="13.28515625" style="342" customWidth="1"/>
    <col min="14345" max="14346" width="12.140625" style="342" customWidth="1"/>
    <col min="14347" max="14347" width="12.7109375" style="342" customWidth="1"/>
    <col min="14348" max="14348" width="16.7109375" style="342" customWidth="1"/>
    <col min="14349" max="14349" width="19.28515625" style="342" customWidth="1"/>
    <col min="14350" max="14592" width="10.7109375" style="342"/>
    <col min="14593" max="14593" width="57.85546875" style="342" customWidth="1"/>
    <col min="14594" max="14595" width="12.140625" style="342" customWidth="1"/>
    <col min="14596" max="14596" width="14.42578125" style="342" customWidth="1"/>
    <col min="14597" max="14600" width="13.28515625" style="342" customWidth="1"/>
    <col min="14601" max="14602" width="12.140625" style="342" customWidth="1"/>
    <col min="14603" max="14603" width="12.7109375" style="342" customWidth="1"/>
    <col min="14604" max="14604" width="16.7109375" style="342" customWidth="1"/>
    <col min="14605" max="14605" width="19.28515625" style="342" customWidth="1"/>
    <col min="14606" max="14848" width="10.7109375" style="342"/>
    <col min="14849" max="14849" width="57.85546875" style="342" customWidth="1"/>
    <col min="14850" max="14851" width="12.140625" style="342" customWidth="1"/>
    <col min="14852" max="14852" width="14.42578125" style="342" customWidth="1"/>
    <col min="14853" max="14856" width="13.28515625" style="342" customWidth="1"/>
    <col min="14857" max="14858" width="12.140625" style="342" customWidth="1"/>
    <col min="14859" max="14859" width="12.7109375" style="342" customWidth="1"/>
    <col min="14860" max="14860" width="16.7109375" style="342" customWidth="1"/>
    <col min="14861" max="14861" width="19.28515625" style="342" customWidth="1"/>
    <col min="14862" max="15104" width="10.7109375" style="342"/>
    <col min="15105" max="15105" width="57.85546875" style="342" customWidth="1"/>
    <col min="15106" max="15107" width="12.140625" style="342" customWidth="1"/>
    <col min="15108" max="15108" width="14.42578125" style="342" customWidth="1"/>
    <col min="15109" max="15112" width="13.28515625" style="342" customWidth="1"/>
    <col min="15113" max="15114" width="12.140625" style="342" customWidth="1"/>
    <col min="15115" max="15115" width="12.7109375" style="342" customWidth="1"/>
    <col min="15116" max="15116" width="16.7109375" style="342" customWidth="1"/>
    <col min="15117" max="15117" width="19.28515625" style="342" customWidth="1"/>
    <col min="15118" max="15360" width="10.7109375" style="342"/>
    <col min="15361" max="15361" width="57.85546875" style="342" customWidth="1"/>
    <col min="15362" max="15363" width="12.140625" style="342" customWidth="1"/>
    <col min="15364" max="15364" width="14.42578125" style="342" customWidth="1"/>
    <col min="15365" max="15368" width="13.28515625" style="342" customWidth="1"/>
    <col min="15369" max="15370" width="12.140625" style="342" customWidth="1"/>
    <col min="15371" max="15371" width="12.7109375" style="342" customWidth="1"/>
    <col min="15372" max="15372" width="16.7109375" style="342" customWidth="1"/>
    <col min="15373" max="15373" width="19.28515625" style="342" customWidth="1"/>
    <col min="15374" max="15616" width="10.7109375" style="342"/>
    <col min="15617" max="15617" width="57.85546875" style="342" customWidth="1"/>
    <col min="15618" max="15619" width="12.140625" style="342" customWidth="1"/>
    <col min="15620" max="15620" width="14.42578125" style="342" customWidth="1"/>
    <col min="15621" max="15624" width="13.28515625" style="342" customWidth="1"/>
    <col min="15625" max="15626" width="12.140625" style="342" customWidth="1"/>
    <col min="15627" max="15627" width="12.7109375" style="342" customWidth="1"/>
    <col min="15628" max="15628" width="16.7109375" style="342" customWidth="1"/>
    <col min="15629" max="15629" width="19.28515625" style="342" customWidth="1"/>
    <col min="15630" max="15872" width="10.7109375" style="342"/>
    <col min="15873" max="15873" width="57.85546875" style="342" customWidth="1"/>
    <col min="15874" max="15875" width="12.140625" style="342" customWidth="1"/>
    <col min="15876" max="15876" width="14.42578125" style="342" customWidth="1"/>
    <col min="15877" max="15880" width="13.28515625" style="342" customWidth="1"/>
    <col min="15881" max="15882" width="12.140625" style="342" customWidth="1"/>
    <col min="15883" max="15883" width="12.7109375" style="342" customWidth="1"/>
    <col min="15884" max="15884" width="16.7109375" style="342" customWidth="1"/>
    <col min="15885" max="15885" width="19.28515625" style="342" customWidth="1"/>
    <col min="15886" max="16128" width="10.7109375" style="342"/>
    <col min="16129" max="16129" width="57.85546875" style="342" customWidth="1"/>
    <col min="16130" max="16131" width="12.140625" style="342" customWidth="1"/>
    <col min="16132" max="16132" width="14.42578125" style="342" customWidth="1"/>
    <col min="16133" max="16136" width="13.28515625" style="342" customWidth="1"/>
    <col min="16137" max="16138" width="12.140625" style="342" customWidth="1"/>
    <col min="16139" max="16139" width="12.7109375" style="342" customWidth="1"/>
    <col min="16140" max="16140" width="16.7109375" style="342" customWidth="1"/>
    <col min="16141" max="16141" width="19.28515625" style="342" customWidth="1"/>
    <col min="16142" max="16384" width="10.7109375" style="342"/>
  </cols>
  <sheetData>
    <row r="1" spans="1:20" s="307" customFormat="1" ht="15.75" customHeight="1">
      <c r="A1" s="486" t="s">
        <v>1100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  <c r="L1" s="486"/>
      <c r="M1" s="486"/>
    </row>
    <row r="2" spans="1:20" s="307" customFormat="1">
      <c r="A2" s="487" t="s">
        <v>1101</v>
      </c>
      <c r="B2" s="487"/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7"/>
    </row>
    <row r="3" spans="1:20" s="307" customFormat="1">
      <c r="A3" s="487"/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</row>
    <row r="4" spans="1:20" s="107" customFormat="1">
      <c r="A4" s="113" t="s">
        <v>854</v>
      </c>
      <c r="B4" s="114" t="str">
        <f>pdeName</f>
        <v>Stara Planina Hold Plc</v>
      </c>
      <c r="C4" s="262"/>
      <c r="D4" s="262"/>
      <c r="H4" s="111"/>
    </row>
    <row r="5" spans="1:20" s="107" customFormat="1">
      <c r="A5" s="113" t="s">
        <v>831</v>
      </c>
      <c r="B5" s="115" t="str">
        <f>pdeBulstat</f>
        <v>121227995</v>
      </c>
      <c r="C5" s="263"/>
      <c r="D5" s="261"/>
      <c r="H5" s="117"/>
    </row>
    <row r="6" spans="1:20" s="107" customFormat="1">
      <c r="A6" s="113" t="s">
        <v>855</v>
      </c>
      <c r="B6" s="118">
        <f>_endDate</f>
        <v>45930</v>
      </c>
      <c r="C6" s="263"/>
      <c r="D6" s="261"/>
      <c r="H6" s="119"/>
      <c r="M6" s="308"/>
    </row>
    <row r="7" spans="1:20" s="107" customFormat="1">
      <c r="A7" s="113"/>
      <c r="B7" s="118"/>
      <c r="C7" s="263"/>
      <c r="D7" s="261"/>
      <c r="H7" s="119"/>
      <c r="M7" s="308" t="s">
        <v>856</v>
      </c>
    </row>
    <row r="8" spans="1:20" s="317" customFormat="1" ht="32.1" customHeight="1">
      <c r="A8" s="309"/>
      <c r="B8" s="310"/>
      <c r="C8" s="311"/>
      <c r="D8" s="312" t="s">
        <v>1102</v>
      </c>
      <c r="E8" s="311"/>
      <c r="F8" s="311"/>
      <c r="G8" s="311"/>
      <c r="H8" s="311"/>
      <c r="I8" s="311" t="s">
        <v>1103</v>
      </c>
      <c r="J8" s="311"/>
      <c r="K8" s="313"/>
      <c r="L8" s="314"/>
      <c r="M8" s="315"/>
      <c r="N8" s="316"/>
      <c r="O8" s="316"/>
      <c r="P8" s="316"/>
      <c r="Q8" s="316"/>
      <c r="R8" s="316"/>
      <c r="S8" s="316"/>
      <c r="T8" s="316"/>
    </row>
    <row r="9" spans="1:20" s="317" customFormat="1" ht="32.1" customHeight="1">
      <c r="A9" s="318" t="s">
        <v>1104</v>
      </c>
      <c r="B9" s="319" t="s">
        <v>1105</v>
      </c>
      <c r="C9" s="320" t="s">
        <v>1106</v>
      </c>
      <c r="D9" s="321" t="s">
        <v>1107</v>
      </c>
      <c r="E9" s="320" t="s">
        <v>1108</v>
      </c>
      <c r="F9" s="322" t="s">
        <v>1109</v>
      </c>
      <c r="G9" s="322"/>
      <c r="H9" s="322"/>
      <c r="I9" s="314" t="s">
        <v>1110</v>
      </c>
      <c r="J9" s="323" t="s">
        <v>1111</v>
      </c>
      <c r="K9" s="320" t="s">
        <v>1112</v>
      </c>
      <c r="L9" s="320" t="s">
        <v>1113</v>
      </c>
      <c r="M9" s="324" t="s">
        <v>1114</v>
      </c>
      <c r="N9" s="316"/>
      <c r="O9" s="316"/>
      <c r="P9" s="316"/>
      <c r="Q9" s="316"/>
      <c r="R9" s="316"/>
      <c r="S9" s="316"/>
      <c r="T9" s="316"/>
    </row>
    <row r="10" spans="1:20" s="317" customFormat="1">
      <c r="A10" s="325"/>
      <c r="B10" s="326"/>
      <c r="C10" s="322"/>
      <c r="D10" s="327"/>
      <c r="E10" s="322"/>
      <c r="F10" s="328" t="s">
        <v>1115</v>
      </c>
      <c r="G10" s="328" t="s">
        <v>1116</v>
      </c>
      <c r="H10" s="328" t="s">
        <v>924</v>
      </c>
      <c r="I10" s="322"/>
      <c r="J10" s="329"/>
      <c r="K10" s="322"/>
      <c r="L10" s="322"/>
      <c r="M10" s="330"/>
      <c r="N10" s="316"/>
      <c r="O10" s="316"/>
      <c r="P10" s="316"/>
      <c r="Q10" s="316"/>
      <c r="R10" s="316"/>
      <c r="S10" s="316"/>
      <c r="T10" s="316"/>
    </row>
    <row r="11" spans="1:20" s="317" customFormat="1" ht="16.5" thickBot="1">
      <c r="A11" s="331" t="s">
        <v>2</v>
      </c>
      <c r="B11" s="332"/>
      <c r="C11" s="333">
        <v>1</v>
      </c>
      <c r="D11" s="333">
        <v>2</v>
      </c>
      <c r="E11" s="333">
        <v>3</v>
      </c>
      <c r="F11" s="333">
        <v>4</v>
      </c>
      <c r="G11" s="333">
        <v>5</v>
      </c>
      <c r="H11" s="333">
        <v>6</v>
      </c>
      <c r="I11" s="333">
        <v>7</v>
      </c>
      <c r="J11" s="333">
        <v>8</v>
      </c>
      <c r="K11" s="333">
        <v>9</v>
      </c>
      <c r="L11" s="333">
        <v>10</v>
      </c>
      <c r="M11" s="334">
        <v>11</v>
      </c>
      <c r="N11" s="316"/>
      <c r="O11" s="316"/>
      <c r="P11" s="316"/>
      <c r="Q11" s="316"/>
      <c r="R11" s="316"/>
      <c r="S11" s="316"/>
      <c r="T11" s="316"/>
    </row>
    <row r="12" spans="1:20" s="317" customFormat="1">
      <c r="A12" s="328" t="s">
        <v>1117</v>
      </c>
      <c r="B12" s="335"/>
      <c r="C12" s="336" t="s">
        <v>34</v>
      </c>
      <c r="D12" s="336" t="s">
        <v>34</v>
      </c>
      <c r="E12" s="336" t="s">
        <v>44</v>
      </c>
      <c r="F12" s="336" t="s">
        <v>51</v>
      </c>
      <c r="G12" s="336" t="s">
        <v>55</v>
      </c>
      <c r="H12" s="336" t="s">
        <v>59</v>
      </c>
      <c r="I12" s="336" t="s">
        <v>70</v>
      </c>
      <c r="J12" s="336" t="s">
        <v>73</v>
      </c>
      <c r="K12" s="337" t="s">
        <v>421</v>
      </c>
      <c r="L12" s="335" t="s">
        <v>93</v>
      </c>
      <c r="M12" s="338" t="s">
        <v>101</v>
      </c>
      <c r="N12" s="316"/>
      <c r="O12" s="316"/>
      <c r="P12" s="316"/>
      <c r="Q12" s="316"/>
      <c r="R12" s="316"/>
      <c r="S12" s="316"/>
      <c r="T12" s="316"/>
    </row>
    <row r="13" spans="1:20">
      <c r="A13" s="339" t="s">
        <v>1118</v>
      </c>
      <c r="B13" s="340" t="s">
        <v>423</v>
      </c>
      <c r="C13" s="462">
        <f>'[1]1-Баланс'!H18</f>
        <v>20775</v>
      </c>
      <c r="D13" s="462">
        <f>'[1]1-Баланс'!H20</f>
        <v>0</v>
      </c>
      <c r="E13" s="462">
        <f>'[1]1-Баланс'!H21</f>
        <v>3721</v>
      </c>
      <c r="F13" s="462">
        <f>'[1]1-Баланс'!H23</f>
        <v>8909</v>
      </c>
      <c r="G13" s="462">
        <f>'[1]1-Баланс'!H24</f>
        <v>0</v>
      </c>
      <c r="H13" s="47"/>
      <c r="I13" s="462">
        <f>'[1]1-Баланс'!H29+'[1]1-Баланс'!H32</f>
        <v>14594</v>
      </c>
      <c r="J13" s="462">
        <f>'[1]1-Баланс'!H30+'[1]1-Баланс'!H33</f>
        <v>0</v>
      </c>
      <c r="K13" s="47"/>
      <c r="L13" s="462">
        <f>SUM(C13:K13)</f>
        <v>47999</v>
      </c>
      <c r="M13" s="341">
        <v>0</v>
      </c>
    </row>
    <row r="14" spans="1:20">
      <c r="A14" s="339" t="s">
        <v>1119</v>
      </c>
      <c r="B14" s="343" t="s">
        <v>425</v>
      </c>
      <c r="C14" s="463">
        <f>C15+C16</f>
        <v>0</v>
      </c>
      <c r="D14" s="463">
        <f t="shared" ref="D14:K14" si="0">D15+D16</f>
        <v>0</v>
      </c>
      <c r="E14" s="463">
        <f t="shared" si="0"/>
        <v>0</v>
      </c>
      <c r="F14" s="463">
        <f t="shared" si="0"/>
        <v>0</v>
      </c>
      <c r="G14" s="463">
        <f t="shared" si="0"/>
        <v>0</v>
      </c>
      <c r="H14" s="463">
        <f t="shared" si="0"/>
        <v>0</v>
      </c>
      <c r="I14" s="463">
        <f t="shared" si="0"/>
        <v>0</v>
      </c>
      <c r="J14" s="463">
        <f t="shared" si="0"/>
        <v>0</v>
      </c>
      <c r="K14" s="463">
        <f t="shared" si="0"/>
        <v>0</v>
      </c>
      <c r="L14" s="463">
        <f t="shared" ref="L14:L34" si="1">SUM(C14:K14)</f>
        <v>0</v>
      </c>
      <c r="M14" s="344">
        <v>0</v>
      </c>
    </row>
    <row r="15" spans="1:20">
      <c r="A15" s="345" t="s">
        <v>1120</v>
      </c>
      <c r="B15" s="343" t="s">
        <v>427</v>
      </c>
      <c r="C15" s="28"/>
      <c r="D15" s="28"/>
      <c r="E15" s="28"/>
      <c r="F15" s="28"/>
      <c r="G15" s="28"/>
      <c r="H15" s="28"/>
      <c r="I15" s="28"/>
      <c r="J15" s="28"/>
      <c r="K15" s="28"/>
      <c r="L15" s="462">
        <f t="shared" si="1"/>
        <v>0</v>
      </c>
      <c r="M15" s="29"/>
    </row>
    <row r="16" spans="1:20">
      <c r="A16" s="345" t="s">
        <v>1121</v>
      </c>
      <c r="B16" s="343" t="s">
        <v>429</v>
      </c>
      <c r="C16" s="28"/>
      <c r="D16" s="28"/>
      <c r="E16" s="28"/>
      <c r="F16" s="28"/>
      <c r="G16" s="28"/>
      <c r="H16" s="28"/>
      <c r="I16" s="28"/>
      <c r="J16" s="28"/>
      <c r="K16" s="28"/>
      <c r="L16" s="462">
        <f t="shared" si="1"/>
        <v>0</v>
      </c>
      <c r="M16" s="29"/>
    </row>
    <row r="17" spans="1:13">
      <c r="A17" s="339" t="s">
        <v>1122</v>
      </c>
      <c r="B17" s="340" t="s">
        <v>431</v>
      </c>
      <c r="C17" s="462">
        <f>C13+C14</f>
        <v>20775</v>
      </c>
      <c r="D17" s="462">
        <f t="shared" ref="D17:K17" si="2">D13+D14</f>
        <v>0</v>
      </c>
      <c r="E17" s="462">
        <f t="shared" si="2"/>
        <v>3721</v>
      </c>
      <c r="F17" s="462">
        <f t="shared" si="2"/>
        <v>8909</v>
      </c>
      <c r="G17" s="462">
        <f t="shared" si="2"/>
        <v>0</v>
      </c>
      <c r="H17" s="462">
        <f t="shared" si="2"/>
        <v>0</v>
      </c>
      <c r="I17" s="462">
        <f t="shared" si="2"/>
        <v>14594</v>
      </c>
      <c r="J17" s="462">
        <f t="shared" si="2"/>
        <v>0</v>
      </c>
      <c r="K17" s="462">
        <f t="shared" si="2"/>
        <v>0</v>
      </c>
      <c r="L17" s="462">
        <f t="shared" si="1"/>
        <v>47999</v>
      </c>
      <c r="M17" s="346">
        <v>0</v>
      </c>
    </row>
    <row r="18" spans="1:13">
      <c r="A18" s="339" t="s">
        <v>1123</v>
      </c>
      <c r="B18" s="340" t="s">
        <v>433</v>
      </c>
      <c r="C18" s="464"/>
      <c r="D18" s="464"/>
      <c r="E18" s="464"/>
      <c r="F18" s="464"/>
      <c r="G18" s="464"/>
      <c r="H18" s="464"/>
      <c r="I18" s="462">
        <f>+'[1]1-Баланс'!G32</f>
        <v>5626</v>
      </c>
      <c r="J18" s="462">
        <f>+'[1]1-Баланс'!G33</f>
        <v>0</v>
      </c>
      <c r="K18" s="47"/>
      <c r="L18" s="462">
        <f t="shared" si="1"/>
        <v>5626</v>
      </c>
      <c r="M18" s="52"/>
    </row>
    <row r="19" spans="1:13">
      <c r="A19" s="345" t="s">
        <v>1124</v>
      </c>
      <c r="B19" s="343" t="s">
        <v>435</v>
      </c>
      <c r="C19" s="463">
        <f>C20+C21</f>
        <v>0</v>
      </c>
      <c r="D19" s="463">
        <f>D20+D21</f>
        <v>0</v>
      </c>
      <c r="E19" s="463">
        <f>E20+E21</f>
        <v>0</v>
      </c>
      <c r="F19" s="463">
        <f t="shared" ref="F19:K19" si="3">F20+F21</f>
        <v>0</v>
      </c>
      <c r="G19" s="463">
        <f t="shared" si="3"/>
        <v>0</v>
      </c>
      <c r="H19" s="463">
        <f t="shared" si="3"/>
        <v>0</v>
      </c>
      <c r="I19" s="463">
        <f t="shared" si="3"/>
        <v>-6545</v>
      </c>
      <c r="J19" s="463">
        <f>J20+J21</f>
        <v>0</v>
      </c>
      <c r="K19" s="463">
        <f t="shared" si="3"/>
        <v>0</v>
      </c>
      <c r="L19" s="462">
        <f t="shared" si="1"/>
        <v>-6545</v>
      </c>
      <c r="M19" s="344">
        <v>0</v>
      </c>
    </row>
    <row r="20" spans="1:13">
      <c r="A20" s="347" t="s">
        <v>1125</v>
      </c>
      <c r="B20" s="348" t="s">
        <v>437</v>
      </c>
      <c r="C20" s="28"/>
      <c r="D20" s="28"/>
      <c r="E20" s="28"/>
      <c r="F20" s="28"/>
      <c r="G20" s="28"/>
      <c r="H20" s="28"/>
      <c r="I20" s="28">
        <v>-6545</v>
      </c>
      <c r="J20" s="28"/>
      <c r="K20" s="28"/>
      <c r="L20" s="462">
        <f>SUM(C20:K20)</f>
        <v>-6545</v>
      </c>
      <c r="M20" s="29"/>
    </row>
    <row r="21" spans="1:13">
      <c r="A21" s="347" t="s">
        <v>1126</v>
      </c>
      <c r="B21" s="348" t="s">
        <v>439</v>
      </c>
      <c r="C21" s="28"/>
      <c r="D21" s="28"/>
      <c r="E21" s="28"/>
      <c r="F21" s="28"/>
      <c r="G21" s="28"/>
      <c r="H21" s="28"/>
      <c r="I21" s="28"/>
      <c r="J21" s="28"/>
      <c r="K21" s="28"/>
      <c r="L21" s="462">
        <f t="shared" si="1"/>
        <v>0</v>
      </c>
      <c r="M21" s="29"/>
    </row>
    <row r="22" spans="1:13">
      <c r="A22" s="345" t="s">
        <v>1127</v>
      </c>
      <c r="B22" s="343" t="s">
        <v>441</v>
      </c>
      <c r="C22" s="28"/>
      <c r="D22" s="28"/>
      <c r="E22" s="28"/>
      <c r="F22" s="28"/>
      <c r="G22" s="28"/>
      <c r="H22" s="28"/>
      <c r="I22" s="28"/>
      <c r="J22" s="28"/>
      <c r="K22" s="28"/>
      <c r="L22" s="462">
        <f t="shared" si="1"/>
        <v>0</v>
      </c>
      <c r="M22" s="29"/>
    </row>
    <row r="23" spans="1:13">
      <c r="A23" s="345" t="s">
        <v>1128</v>
      </c>
      <c r="B23" s="343" t="s">
        <v>443</v>
      </c>
      <c r="C23" s="463">
        <f>C24-C25</f>
        <v>0</v>
      </c>
      <c r="D23" s="463">
        <f t="shared" ref="D23:K23" si="4">D24-D25</f>
        <v>0</v>
      </c>
      <c r="E23" s="463">
        <f t="shared" si="4"/>
        <v>0</v>
      </c>
      <c r="F23" s="463">
        <f t="shared" si="4"/>
        <v>0</v>
      </c>
      <c r="G23" s="463">
        <f t="shared" si="4"/>
        <v>0</v>
      </c>
      <c r="H23" s="463">
        <f t="shared" si="4"/>
        <v>0</v>
      </c>
      <c r="I23" s="463">
        <f t="shared" si="4"/>
        <v>0</v>
      </c>
      <c r="J23" s="463">
        <f t="shared" si="4"/>
        <v>0</v>
      </c>
      <c r="K23" s="463">
        <f t="shared" si="4"/>
        <v>0</v>
      </c>
      <c r="L23" s="462">
        <f t="shared" si="1"/>
        <v>0</v>
      </c>
      <c r="M23" s="344">
        <v>0</v>
      </c>
    </row>
    <row r="24" spans="1:13">
      <c r="A24" s="345" t="s">
        <v>1129</v>
      </c>
      <c r="B24" s="343" t="s">
        <v>445</v>
      </c>
      <c r="C24" s="28"/>
      <c r="D24" s="28"/>
      <c r="E24" s="28"/>
      <c r="F24" s="28"/>
      <c r="G24" s="28"/>
      <c r="H24" s="28"/>
      <c r="I24" s="28"/>
      <c r="J24" s="28"/>
      <c r="K24" s="28"/>
      <c r="L24" s="462">
        <f t="shared" si="1"/>
        <v>0</v>
      </c>
      <c r="M24" s="29"/>
    </row>
    <row r="25" spans="1:13">
      <c r="A25" s="345" t="s">
        <v>1130</v>
      </c>
      <c r="B25" s="343" t="s">
        <v>447</v>
      </c>
      <c r="C25" s="28"/>
      <c r="D25" s="28"/>
      <c r="E25" s="28"/>
      <c r="F25" s="28"/>
      <c r="G25" s="28"/>
      <c r="H25" s="28"/>
      <c r="I25" s="28"/>
      <c r="J25" s="28"/>
      <c r="K25" s="28"/>
      <c r="L25" s="462">
        <f t="shared" si="1"/>
        <v>0</v>
      </c>
      <c r="M25" s="29"/>
    </row>
    <row r="26" spans="1:13">
      <c r="A26" s="345" t="s">
        <v>1131</v>
      </c>
      <c r="B26" s="343" t="s">
        <v>449</v>
      </c>
      <c r="C26" s="463">
        <f>C27-C28</f>
        <v>0</v>
      </c>
      <c r="D26" s="463">
        <f t="shared" ref="D26:K26" si="5">D27-D28</f>
        <v>0</v>
      </c>
      <c r="E26" s="463">
        <f t="shared" si="5"/>
        <v>0</v>
      </c>
      <c r="F26" s="463">
        <f t="shared" si="5"/>
        <v>0</v>
      </c>
      <c r="G26" s="463">
        <f t="shared" si="5"/>
        <v>0</v>
      </c>
      <c r="H26" s="463">
        <f t="shared" si="5"/>
        <v>0</v>
      </c>
      <c r="I26" s="463">
        <f t="shared" si="5"/>
        <v>0</v>
      </c>
      <c r="J26" s="463">
        <f t="shared" si="5"/>
        <v>0</v>
      </c>
      <c r="K26" s="463">
        <f t="shared" si="5"/>
        <v>0</v>
      </c>
      <c r="L26" s="462">
        <f t="shared" si="1"/>
        <v>0</v>
      </c>
      <c r="M26" s="344">
        <v>0</v>
      </c>
    </row>
    <row r="27" spans="1:13">
      <c r="A27" s="345" t="s">
        <v>1129</v>
      </c>
      <c r="B27" s="343" t="s">
        <v>450</v>
      </c>
      <c r="C27" s="28"/>
      <c r="D27" s="28"/>
      <c r="E27" s="28"/>
      <c r="F27" s="28"/>
      <c r="G27" s="28"/>
      <c r="H27" s="28"/>
      <c r="I27" s="28"/>
      <c r="J27" s="28"/>
      <c r="K27" s="28"/>
      <c r="L27" s="462">
        <f t="shared" si="1"/>
        <v>0</v>
      </c>
      <c r="M27" s="29"/>
    </row>
    <row r="28" spans="1:13">
      <c r="A28" s="345" t="s">
        <v>1130</v>
      </c>
      <c r="B28" s="343" t="s">
        <v>451</v>
      </c>
      <c r="C28" s="28"/>
      <c r="D28" s="28"/>
      <c r="E28" s="28"/>
      <c r="F28" s="28"/>
      <c r="G28" s="28"/>
      <c r="H28" s="28"/>
      <c r="I28" s="28"/>
      <c r="J28" s="28"/>
      <c r="K28" s="28"/>
      <c r="L28" s="462">
        <f t="shared" si="1"/>
        <v>0</v>
      </c>
      <c r="M28" s="29"/>
    </row>
    <row r="29" spans="1:13">
      <c r="A29" s="345" t="s">
        <v>1132</v>
      </c>
      <c r="B29" s="343" t="s">
        <v>453</v>
      </c>
      <c r="C29" s="28"/>
      <c r="D29" s="28"/>
      <c r="E29" s="28"/>
      <c r="F29" s="28"/>
      <c r="G29" s="28"/>
      <c r="H29" s="28"/>
      <c r="I29" s="28"/>
      <c r="J29" s="28"/>
      <c r="K29" s="28"/>
      <c r="L29" s="462">
        <f t="shared" si="1"/>
        <v>0</v>
      </c>
      <c r="M29" s="29"/>
    </row>
    <row r="30" spans="1:13">
      <c r="A30" s="345" t="s">
        <v>1133</v>
      </c>
      <c r="B30" s="343" t="s">
        <v>455</v>
      </c>
      <c r="C30" s="28"/>
      <c r="D30" s="28"/>
      <c r="E30" s="28"/>
      <c r="F30" s="28"/>
      <c r="G30" s="28"/>
      <c r="H30" s="28"/>
      <c r="I30" s="28">
        <v>1</v>
      </c>
      <c r="J30" s="28"/>
      <c r="K30" s="28"/>
      <c r="L30" s="462">
        <f t="shared" si="1"/>
        <v>1</v>
      </c>
      <c r="M30" s="29"/>
    </row>
    <row r="31" spans="1:13">
      <c r="A31" s="339" t="s">
        <v>1134</v>
      </c>
      <c r="B31" s="340" t="s">
        <v>457</v>
      </c>
      <c r="C31" s="462">
        <f>C19+C22+C23+C26+C30+C29+C17+C18</f>
        <v>20775</v>
      </c>
      <c r="D31" s="462">
        <f t="shared" ref="D31:K31" si="6">D19+D22+D23+D26+D30+D29+D17+D18</f>
        <v>0</v>
      </c>
      <c r="E31" s="462">
        <f t="shared" si="6"/>
        <v>3721</v>
      </c>
      <c r="F31" s="462">
        <f t="shared" si="6"/>
        <v>8909</v>
      </c>
      <c r="G31" s="462">
        <f t="shared" si="6"/>
        <v>0</v>
      </c>
      <c r="H31" s="462">
        <f t="shared" si="6"/>
        <v>0</v>
      </c>
      <c r="I31" s="462">
        <f t="shared" si="6"/>
        <v>13676</v>
      </c>
      <c r="J31" s="462">
        <f t="shared" si="6"/>
        <v>0</v>
      </c>
      <c r="K31" s="462">
        <f t="shared" si="6"/>
        <v>0</v>
      </c>
      <c r="L31" s="462">
        <f t="shared" si="1"/>
        <v>47081</v>
      </c>
      <c r="M31" s="346">
        <v>0</v>
      </c>
    </row>
    <row r="32" spans="1:13" ht="25.5">
      <c r="A32" s="345" t="s">
        <v>1135</v>
      </c>
      <c r="B32" s="343" t="s">
        <v>459</v>
      </c>
      <c r="C32" s="28"/>
      <c r="D32" s="28"/>
      <c r="E32" s="28"/>
      <c r="F32" s="28"/>
      <c r="G32" s="28"/>
      <c r="H32" s="28"/>
      <c r="I32" s="28"/>
      <c r="J32" s="28"/>
      <c r="K32" s="28"/>
      <c r="L32" s="462">
        <f t="shared" si="1"/>
        <v>0</v>
      </c>
      <c r="M32" s="29"/>
    </row>
    <row r="33" spans="1:13" ht="16.5" thickBot="1">
      <c r="A33" s="345" t="s">
        <v>1136</v>
      </c>
      <c r="B33" s="349" t="s">
        <v>461</v>
      </c>
      <c r="C33" s="30"/>
      <c r="D33" s="30"/>
      <c r="E33" s="30"/>
      <c r="F33" s="30"/>
      <c r="G33" s="30"/>
      <c r="H33" s="30"/>
      <c r="I33" s="30"/>
      <c r="J33" s="30"/>
      <c r="K33" s="30"/>
      <c r="L33" s="465">
        <f t="shared" si="1"/>
        <v>0</v>
      </c>
      <c r="M33" s="31"/>
    </row>
    <row r="34" spans="1:13" ht="16.5" thickBot="1">
      <c r="A34" s="339" t="s">
        <v>1137</v>
      </c>
      <c r="B34" s="350" t="s">
        <v>463</v>
      </c>
      <c r="C34" s="466">
        <f t="shared" ref="C34:K34" si="7">C31+C32+C33</f>
        <v>20775</v>
      </c>
      <c r="D34" s="466">
        <f t="shared" si="7"/>
        <v>0</v>
      </c>
      <c r="E34" s="466">
        <f t="shared" si="7"/>
        <v>3721</v>
      </c>
      <c r="F34" s="466">
        <f t="shared" si="7"/>
        <v>8909</v>
      </c>
      <c r="G34" s="466">
        <f t="shared" si="7"/>
        <v>0</v>
      </c>
      <c r="H34" s="466">
        <f t="shared" si="7"/>
        <v>0</v>
      </c>
      <c r="I34" s="466">
        <f t="shared" si="7"/>
        <v>13676</v>
      </c>
      <c r="J34" s="466">
        <f t="shared" si="7"/>
        <v>0</v>
      </c>
      <c r="K34" s="466">
        <f t="shared" si="7"/>
        <v>0</v>
      </c>
      <c r="L34" s="466">
        <f t="shared" si="1"/>
        <v>47081</v>
      </c>
      <c r="M34" s="351">
        <v>0</v>
      </c>
    </row>
    <row r="35" spans="1:13" s="307" customFormat="1">
      <c r="A35" s="352"/>
      <c r="B35" s="353"/>
      <c r="C35" s="354"/>
      <c r="D35" s="354"/>
      <c r="E35" s="354"/>
      <c r="F35" s="354"/>
      <c r="G35" s="354"/>
      <c r="H35" s="354"/>
      <c r="I35" s="354"/>
      <c r="J35" s="354"/>
      <c r="K35" s="354"/>
      <c r="L35" s="355"/>
      <c r="M35" s="355"/>
    </row>
    <row r="36" spans="1:13">
      <c r="A36" s="356" t="s">
        <v>1138</v>
      </c>
      <c r="B36" s="357"/>
      <c r="C36" s="357"/>
      <c r="D36" s="357"/>
      <c r="E36" s="357"/>
      <c r="F36" s="357"/>
      <c r="G36" s="357"/>
      <c r="H36" s="357"/>
      <c r="I36" s="357"/>
      <c r="J36" s="357"/>
      <c r="K36" s="358"/>
      <c r="L36" s="359"/>
      <c r="M36" s="359"/>
    </row>
    <row r="37" spans="1:13" s="307" customFormat="1">
      <c r="A37" s="360"/>
      <c r="B37" s="361"/>
      <c r="M37" s="355"/>
    </row>
    <row r="38" spans="1:13" s="307" customFormat="1">
      <c r="A38" s="81" t="s">
        <v>1177</v>
      </c>
      <c r="B38" s="479">
        <f>pdeReportingDate</f>
        <v>45958</v>
      </c>
      <c r="C38" s="479"/>
      <c r="D38" s="479"/>
      <c r="E38" s="479"/>
      <c r="F38" s="479"/>
      <c r="G38" s="479"/>
      <c r="H38" s="479"/>
      <c r="M38" s="355"/>
    </row>
    <row r="39" spans="1:13" s="307" customFormat="1">
      <c r="A39" s="81"/>
      <c r="B39" s="194"/>
      <c r="C39" s="194"/>
      <c r="D39" s="194"/>
      <c r="E39" s="194"/>
      <c r="F39" s="194"/>
      <c r="G39" s="194"/>
      <c r="H39" s="194"/>
      <c r="M39" s="355"/>
    </row>
    <row r="40" spans="1:13" s="307" customFormat="1">
      <c r="A40" s="82" t="s">
        <v>1178</v>
      </c>
      <c r="B40" s="480" t="str">
        <f>authorName</f>
        <v>Kremena Dulgerova</v>
      </c>
      <c r="C40" s="480"/>
      <c r="D40" s="480"/>
      <c r="E40" s="480"/>
      <c r="F40" s="480"/>
      <c r="G40" s="480"/>
      <c r="H40" s="480"/>
      <c r="M40" s="355"/>
    </row>
    <row r="41" spans="1:13" s="307" customFormat="1">
      <c r="A41" s="82"/>
      <c r="B41" s="195"/>
      <c r="C41" s="195"/>
      <c r="D41" s="195"/>
      <c r="E41" s="195"/>
      <c r="F41" s="195"/>
      <c r="G41" s="195"/>
      <c r="H41" s="195"/>
      <c r="M41" s="355"/>
    </row>
    <row r="42" spans="1:13" s="307" customFormat="1">
      <c r="A42" s="82" t="s">
        <v>1179</v>
      </c>
      <c r="B42" s="481" t="str">
        <f>Title!B17</f>
        <v>Vasil Velev</v>
      </c>
      <c r="C42" s="482"/>
      <c r="D42" s="482"/>
      <c r="E42" s="482"/>
      <c r="F42" s="482"/>
      <c r="G42" s="482"/>
      <c r="H42" s="482"/>
      <c r="M42" s="355"/>
    </row>
    <row r="43" spans="1:13" s="307" customFormat="1">
      <c r="A43" s="193"/>
      <c r="B43" s="478" t="s">
        <v>245</v>
      </c>
      <c r="C43" s="478"/>
      <c r="D43" s="478"/>
      <c r="E43" s="478"/>
      <c r="F43" s="40"/>
      <c r="G43" s="13"/>
      <c r="H43" s="12"/>
      <c r="M43" s="355"/>
    </row>
    <row r="44" spans="1:13" s="307" customFormat="1">
      <c r="M44" s="355"/>
    </row>
    <row r="45" spans="1:13" s="307" customFormat="1">
      <c r="M45" s="355"/>
    </row>
    <row r="46" spans="1:13" s="307" customFormat="1">
      <c r="M46" s="355"/>
    </row>
    <row r="47" spans="1:13" s="307" customFormat="1">
      <c r="M47" s="355"/>
    </row>
    <row r="48" spans="1:13" s="307" customFormat="1">
      <c r="M48" s="355"/>
    </row>
    <row r="49" spans="1:13" s="307" customFormat="1">
      <c r="M49" s="355"/>
    </row>
    <row r="50" spans="1:13" s="307" customFormat="1">
      <c r="M50" s="355"/>
    </row>
    <row r="51" spans="1:13" s="307" customFormat="1">
      <c r="M51" s="355"/>
    </row>
    <row r="52" spans="1:13" s="307" customFormat="1">
      <c r="M52" s="355"/>
    </row>
    <row r="53" spans="1:13" s="307" customFormat="1">
      <c r="M53" s="355"/>
    </row>
    <row r="54" spans="1:13" s="307" customFormat="1">
      <c r="M54" s="355"/>
    </row>
    <row r="55" spans="1:13" s="307" customFormat="1">
      <c r="M55" s="355"/>
    </row>
    <row r="56" spans="1:13" s="307" customFormat="1">
      <c r="M56" s="355"/>
    </row>
    <row r="57" spans="1:13" s="307" customFormat="1">
      <c r="M57" s="355"/>
    </row>
    <row r="58" spans="1:13" s="307" customFormat="1">
      <c r="M58" s="355"/>
    </row>
    <row r="59" spans="1:13" s="307" customFormat="1">
      <c r="M59" s="355"/>
    </row>
    <row r="60" spans="1:13" s="307" customFormat="1">
      <c r="M60" s="355"/>
    </row>
    <row r="61" spans="1:13" s="307" customFormat="1">
      <c r="M61" s="355"/>
    </row>
    <row r="62" spans="1:13" s="307" customFormat="1">
      <c r="M62" s="355"/>
    </row>
    <row r="63" spans="1:13" s="307" customFormat="1">
      <c r="M63" s="355"/>
    </row>
    <row r="64" spans="1:13">
      <c r="A64" s="342"/>
      <c r="B64" s="342"/>
      <c r="M64" s="359"/>
    </row>
    <row r="65" spans="1:13">
      <c r="A65" s="342"/>
      <c r="B65" s="342"/>
      <c r="M65" s="359"/>
    </row>
    <row r="66" spans="1:13">
      <c r="A66" s="342"/>
      <c r="B66" s="342"/>
      <c r="M66" s="359"/>
    </row>
    <row r="67" spans="1:13">
      <c r="A67" s="342"/>
      <c r="B67" s="342"/>
      <c r="M67" s="359"/>
    </row>
    <row r="68" spans="1:13">
      <c r="A68" s="342"/>
      <c r="B68" s="342"/>
      <c r="M68" s="359"/>
    </row>
    <row r="69" spans="1:13">
      <c r="A69" s="342"/>
      <c r="B69" s="342"/>
      <c r="M69" s="359"/>
    </row>
    <row r="70" spans="1:13">
      <c r="A70" s="342"/>
      <c r="B70" s="342"/>
      <c r="M70" s="359"/>
    </row>
    <row r="71" spans="1:13">
      <c r="A71" s="342"/>
      <c r="B71" s="342"/>
      <c r="M71" s="359"/>
    </row>
    <row r="72" spans="1:13">
      <c r="A72" s="342"/>
      <c r="B72" s="342"/>
      <c r="M72" s="359"/>
    </row>
    <row r="73" spans="1:13">
      <c r="A73" s="342"/>
      <c r="B73" s="342"/>
      <c r="M73" s="359"/>
    </row>
    <row r="74" spans="1:13">
      <c r="A74" s="342"/>
      <c r="B74" s="342"/>
      <c r="M74" s="359"/>
    </row>
    <row r="75" spans="1:13">
      <c r="A75" s="342"/>
      <c r="B75" s="342"/>
      <c r="M75" s="359"/>
    </row>
    <row r="76" spans="1:13">
      <c r="A76" s="342"/>
      <c r="B76" s="342"/>
      <c r="M76" s="359"/>
    </row>
    <row r="77" spans="1:13">
      <c r="A77" s="342"/>
      <c r="B77" s="342"/>
      <c r="M77" s="359"/>
    </row>
    <row r="78" spans="1:13">
      <c r="A78" s="342"/>
      <c r="B78" s="342"/>
      <c r="M78" s="359"/>
    </row>
    <row r="79" spans="1:13">
      <c r="A79" s="342"/>
      <c r="B79" s="342"/>
      <c r="M79" s="359"/>
    </row>
    <row r="80" spans="1:13">
      <c r="A80" s="342"/>
      <c r="B80" s="342"/>
      <c r="M80" s="359"/>
    </row>
    <row r="81" spans="1:13">
      <c r="A81" s="342"/>
      <c r="B81" s="342"/>
      <c r="M81" s="359"/>
    </row>
    <row r="82" spans="1:13">
      <c r="A82" s="342"/>
      <c r="B82" s="342"/>
      <c r="M82" s="359"/>
    </row>
    <row r="83" spans="1:13">
      <c r="A83" s="342"/>
      <c r="B83" s="342"/>
      <c r="M83" s="359"/>
    </row>
    <row r="84" spans="1:13">
      <c r="A84" s="342"/>
      <c r="B84" s="342"/>
      <c r="M84" s="359"/>
    </row>
    <row r="85" spans="1:13">
      <c r="A85" s="342"/>
      <c r="B85" s="342"/>
      <c r="M85" s="359"/>
    </row>
    <row r="86" spans="1:13">
      <c r="A86" s="342"/>
      <c r="B86" s="342"/>
      <c r="M86" s="359"/>
    </row>
    <row r="87" spans="1:13">
      <c r="A87" s="342"/>
      <c r="B87" s="342"/>
      <c r="M87" s="359"/>
    </row>
    <row r="88" spans="1:13">
      <c r="A88" s="342"/>
      <c r="B88" s="342"/>
      <c r="M88" s="359"/>
    </row>
    <row r="89" spans="1:13">
      <c r="A89" s="342"/>
      <c r="B89" s="342"/>
      <c r="M89" s="359"/>
    </row>
    <row r="90" spans="1:13">
      <c r="A90" s="342"/>
      <c r="B90" s="342"/>
      <c r="M90" s="359"/>
    </row>
    <row r="91" spans="1:13">
      <c r="A91" s="342"/>
      <c r="B91" s="342"/>
      <c r="M91" s="359"/>
    </row>
    <row r="92" spans="1:13">
      <c r="A92" s="342"/>
      <c r="B92" s="342"/>
      <c r="M92" s="359"/>
    </row>
    <row r="93" spans="1:13">
      <c r="A93" s="342"/>
      <c r="B93" s="342"/>
      <c r="M93" s="359"/>
    </row>
    <row r="94" spans="1:13">
      <c r="A94" s="342"/>
      <c r="B94" s="342"/>
      <c r="M94" s="359"/>
    </row>
    <row r="95" spans="1:13">
      <c r="A95" s="342"/>
      <c r="B95" s="342"/>
      <c r="M95" s="359"/>
    </row>
    <row r="96" spans="1:13">
      <c r="A96" s="342"/>
      <c r="B96" s="342"/>
      <c r="M96" s="359"/>
    </row>
    <row r="97" spans="1:13">
      <c r="A97" s="342"/>
      <c r="B97" s="342"/>
      <c r="M97" s="359"/>
    </row>
    <row r="98" spans="1:13">
      <c r="A98" s="342"/>
      <c r="B98" s="342"/>
      <c r="M98" s="359"/>
    </row>
    <row r="99" spans="1:13">
      <c r="A99" s="342"/>
      <c r="B99" s="342"/>
      <c r="M99" s="359"/>
    </row>
    <row r="100" spans="1:13">
      <c r="A100" s="342"/>
      <c r="B100" s="342"/>
      <c r="M100" s="359"/>
    </row>
    <row r="101" spans="1:13">
      <c r="A101" s="342"/>
      <c r="B101" s="342"/>
      <c r="M101" s="359"/>
    </row>
    <row r="102" spans="1:13">
      <c r="A102" s="342"/>
      <c r="B102" s="342"/>
      <c r="M102" s="359"/>
    </row>
    <row r="103" spans="1:13">
      <c r="A103" s="342"/>
      <c r="B103" s="342"/>
      <c r="M103" s="359"/>
    </row>
    <row r="104" spans="1:13">
      <c r="A104" s="342"/>
      <c r="B104" s="342"/>
      <c r="M104" s="359"/>
    </row>
    <row r="105" spans="1:13">
      <c r="A105" s="342"/>
      <c r="B105" s="342"/>
      <c r="M105" s="359"/>
    </row>
    <row r="106" spans="1:13">
      <c r="A106" s="342"/>
      <c r="B106" s="342"/>
      <c r="M106" s="359"/>
    </row>
    <row r="107" spans="1:13">
      <c r="A107" s="342"/>
      <c r="B107" s="342"/>
      <c r="M107" s="359"/>
    </row>
    <row r="108" spans="1:13">
      <c r="A108" s="342"/>
      <c r="B108" s="342"/>
      <c r="M108" s="359"/>
    </row>
    <row r="109" spans="1:13">
      <c r="A109" s="342"/>
      <c r="B109" s="342"/>
      <c r="M109" s="359"/>
    </row>
    <row r="110" spans="1:13">
      <c r="A110" s="342"/>
      <c r="B110" s="342"/>
      <c r="M110" s="359"/>
    </row>
    <row r="111" spans="1:13">
      <c r="A111" s="342"/>
      <c r="B111" s="342"/>
      <c r="M111" s="359"/>
    </row>
    <row r="112" spans="1:13">
      <c r="A112" s="342"/>
      <c r="B112" s="342"/>
      <c r="M112" s="359"/>
    </row>
    <row r="113" spans="1:13">
      <c r="A113" s="342"/>
      <c r="B113" s="342"/>
      <c r="M113" s="359"/>
    </row>
    <row r="114" spans="1:13">
      <c r="A114" s="342"/>
      <c r="B114" s="342"/>
      <c r="M114" s="359"/>
    </row>
    <row r="115" spans="1:13">
      <c r="A115" s="342"/>
      <c r="B115" s="342"/>
      <c r="M115" s="359"/>
    </row>
    <row r="116" spans="1:13">
      <c r="A116" s="342"/>
      <c r="B116" s="342"/>
      <c r="M116" s="359"/>
    </row>
    <row r="117" spans="1:13">
      <c r="A117" s="342"/>
      <c r="B117" s="342"/>
      <c r="M117" s="359"/>
    </row>
    <row r="118" spans="1:13">
      <c r="A118" s="342"/>
      <c r="B118" s="342"/>
      <c r="M118" s="359"/>
    </row>
    <row r="119" spans="1:13">
      <c r="A119" s="342"/>
      <c r="B119" s="342"/>
      <c r="M119" s="359"/>
    </row>
    <row r="120" spans="1:13">
      <c r="A120" s="342"/>
      <c r="B120" s="342"/>
      <c r="M120" s="359"/>
    </row>
    <row r="121" spans="1:13">
      <c r="A121" s="342"/>
      <c r="B121" s="342"/>
      <c r="M121" s="359"/>
    </row>
    <row r="122" spans="1:13">
      <c r="A122" s="342"/>
      <c r="B122" s="342"/>
      <c r="M122" s="359"/>
    </row>
    <row r="123" spans="1:13">
      <c r="A123" s="342"/>
      <c r="B123" s="342"/>
      <c r="M123" s="359"/>
    </row>
    <row r="124" spans="1:13">
      <c r="A124" s="342"/>
      <c r="B124" s="342"/>
      <c r="M124" s="359"/>
    </row>
    <row r="125" spans="1:13">
      <c r="A125" s="342"/>
      <c r="B125" s="342"/>
      <c r="M125" s="359"/>
    </row>
    <row r="126" spans="1:13">
      <c r="A126" s="342"/>
      <c r="B126" s="342"/>
      <c r="M126" s="359"/>
    </row>
    <row r="127" spans="1:13">
      <c r="A127" s="342"/>
      <c r="B127" s="342"/>
      <c r="M127" s="359"/>
    </row>
    <row r="128" spans="1:13">
      <c r="A128" s="342"/>
      <c r="B128" s="342"/>
      <c r="M128" s="359"/>
    </row>
    <row r="129" spans="1:13">
      <c r="A129" s="342"/>
      <c r="B129" s="342"/>
      <c r="M129" s="359"/>
    </row>
    <row r="130" spans="1:13">
      <c r="A130" s="342"/>
      <c r="B130" s="342"/>
      <c r="M130" s="359"/>
    </row>
    <row r="131" spans="1:13">
      <c r="A131" s="342"/>
      <c r="B131" s="342"/>
      <c r="M131" s="359"/>
    </row>
    <row r="132" spans="1:13">
      <c r="A132" s="342"/>
      <c r="B132" s="342"/>
      <c r="M132" s="359"/>
    </row>
    <row r="133" spans="1:13">
      <c r="A133" s="342"/>
      <c r="B133" s="342"/>
      <c r="M133" s="359"/>
    </row>
    <row r="134" spans="1:13">
      <c r="A134" s="342"/>
      <c r="B134" s="342"/>
      <c r="M134" s="359"/>
    </row>
    <row r="135" spans="1:13">
      <c r="A135" s="342"/>
      <c r="B135" s="342"/>
      <c r="M135" s="359"/>
    </row>
    <row r="136" spans="1:13">
      <c r="A136" s="342"/>
      <c r="B136" s="342"/>
      <c r="M136" s="359"/>
    </row>
    <row r="137" spans="1:13">
      <c r="A137" s="342"/>
      <c r="B137" s="342"/>
      <c r="M137" s="359"/>
    </row>
    <row r="138" spans="1:13">
      <c r="A138" s="342"/>
      <c r="B138" s="342"/>
      <c r="M138" s="359"/>
    </row>
    <row r="139" spans="1:13">
      <c r="A139" s="342"/>
      <c r="B139" s="342"/>
      <c r="M139" s="359"/>
    </row>
    <row r="140" spans="1:13">
      <c r="A140" s="342"/>
      <c r="B140" s="342"/>
      <c r="M140" s="359"/>
    </row>
    <row r="141" spans="1:13">
      <c r="A141" s="342"/>
      <c r="B141" s="342"/>
      <c r="M141" s="359"/>
    </row>
    <row r="142" spans="1:13">
      <c r="A142" s="342"/>
      <c r="B142" s="342"/>
      <c r="M142" s="359"/>
    </row>
    <row r="143" spans="1:13">
      <c r="A143" s="342"/>
      <c r="B143" s="342"/>
      <c r="M143" s="359"/>
    </row>
    <row r="144" spans="1:13">
      <c r="A144" s="342"/>
      <c r="B144" s="342"/>
      <c r="M144" s="359"/>
    </row>
    <row r="145" spans="1:13">
      <c r="A145" s="342"/>
      <c r="B145" s="342"/>
      <c r="M145" s="359"/>
    </row>
    <row r="146" spans="1:13">
      <c r="A146" s="342"/>
      <c r="B146" s="342"/>
      <c r="M146" s="359"/>
    </row>
    <row r="147" spans="1:13">
      <c r="A147" s="342"/>
      <c r="B147" s="342"/>
      <c r="M147" s="359"/>
    </row>
    <row r="148" spans="1:13">
      <c r="A148" s="342"/>
      <c r="B148" s="342"/>
      <c r="M148" s="359"/>
    </row>
    <row r="149" spans="1:13">
      <c r="A149" s="342"/>
      <c r="B149" s="342"/>
      <c r="M149" s="359"/>
    </row>
    <row r="150" spans="1:13">
      <c r="A150" s="342"/>
      <c r="B150" s="342"/>
      <c r="M150" s="359"/>
    </row>
    <row r="151" spans="1:13">
      <c r="A151" s="342"/>
      <c r="B151" s="342"/>
      <c r="M151" s="359"/>
    </row>
    <row r="152" spans="1:13">
      <c r="A152" s="342"/>
      <c r="B152" s="342"/>
      <c r="M152" s="359"/>
    </row>
    <row r="153" spans="1:13">
      <c r="A153" s="342"/>
      <c r="B153" s="342"/>
      <c r="M153" s="359"/>
    </row>
    <row r="154" spans="1:13">
      <c r="A154" s="342"/>
      <c r="B154" s="342"/>
      <c r="M154" s="359"/>
    </row>
    <row r="155" spans="1:13">
      <c r="A155" s="342"/>
      <c r="B155" s="342"/>
      <c r="M155" s="359"/>
    </row>
    <row r="156" spans="1:13">
      <c r="A156" s="342"/>
      <c r="B156" s="342"/>
      <c r="M156" s="359"/>
    </row>
    <row r="157" spans="1:13">
      <c r="A157" s="342"/>
      <c r="B157" s="342"/>
      <c r="M157" s="359"/>
    </row>
    <row r="158" spans="1:13">
      <c r="A158" s="342"/>
      <c r="B158" s="342"/>
      <c r="M158" s="359"/>
    </row>
    <row r="159" spans="1:13">
      <c r="A159" s="342"/>
      <c r="B159" s="342"/>
      <c r="M159" s="359"/>
    </row>
    <row r="160" spans="1:13">
      <c r="A160" s="342"/>
      <c r="B160" s="342"/>
      <c r="M160" s="359"/>
    </row>
    <row r="161" spans="1:13">
      <c r="A161" s="342"/>
      <c r="B161" s="342"/>
      <c r="M161" s="359"/>
    </row>
    <row r="162" spans="1:13">
      <c r="A162" s="342"/>
      <c r="B162" s="342"/>
      <c r="M162" s="359"/>
    </row>
    <row r="163" spans="1:13">
      <c r="A163" s="342"/>
      <c r="B163" s="342"/>
      <c r="M163" s="359"/>
    </row>
    <row r="164" spans="1:13">
      <c r="A164" s="342"/>
      <c r="B164" s="342"/>
      <c r="M164" s="359"/>
    </row>
    <row r="165" spans="1:13">
      <c r="A165" s="342"/>
      <c r="B165" s="342"/>
      <c r="M165" s="359"/>
    </row>
    <row r="166" spans="1:13">
      <c r="A166" s="342"/>
      <c r="B166" s="342"/>
      <c r="M166" s="359"/>
    </row>
    <row r="167" spans="1:13">
      <c r="A167" s="342"/>
      <c r="B167" s="342"/>
      <c r="M167" s="359"/>
    </row>
    <row r="168" spans="1:13">
      <c r="A168" s="342"/>
      <c r="B168" s="342"/>
      <c r="M168" s="359"/>
    </row>
    <row r="169" spans="1:13">
      <c r="A169" s="342"/>
      <c r="B169" s="342"/>
      <c r="M169" s="359"/>
    </row>
    <row r="170" spans="1:13">
      <c r="A170" s="342"/>
      <c r="B170" s="342"/>
      <c r="M170" s="359"/>
    </row>
    <row r="171" spans="1:13">
      <c r="A171" s="342"/>
      <c r="B171" s="342"/>
      <c r="M171" s="359"/>
    </row>
    <row r="172" spans="1:13">
      <c r="A172" s="342"/>
      <c r="B172" s="342"/>
      <c r="M172" s="359"/>
    </row>
    <row r="173" spans="1:13">
      <c r="A173" s="342"/>
      <c r="B173" s="342"/>
      <c r="M173" s="359"/>
    </row>
    <row r="174" spans="1:13">
      <c r="A174" s="342"/>
      <c r="B174" s="342"/>
      <c r="M174" s="359"/>
    </row>
    <row r="175" spans="1:13">
      <c r="A175" s="342"/>
      <c r="B175" s="342"/>
      <c r="M175" s="359"/>
    </row>
    <row r="176" spans="1:13">
      <c r="A176" s="342"/>
      <c r="B176" s="342"/>
      <c r="M176" s="359"/>
    </row>
    <row r="177" spans="1:13">
      <c r="A177" s="342"/>
      <c r="B177" s="342"/>
      <c r="M177" s="359"/>
    </row>
    <row r="178" spans="1:13">
      <c r="A178" s="342"/>
      <c r="B178" s="342"/>
      <c r="M178" s="359"/>
    </row>
    <row r="179" spans="1:13">
      <c r="A179" s="342"/>
      <c r="B179" s="342"/>
      <c r="M179" s="359"/>
    </row>
    <row r="180" spans="1:13">
      <c r="A180" s="342"/>
      <c r="B180" s="342"/>
      <c r="M180" s="359"/>
    </row>
    <row r="181" spans="1:13">
      <c r="A181" s="342"/>
      <c r="B181" s="342"/>
      <c r="M181" s="359"/>
    </row>
    <row r="182" spans="1:13">
      <c r="A182" s="342"/>
      <c r="B182" s="342"/>
      <c r="M182" s="359"/>
    </row>
    <row r="183" spans="1:13">
      <c r="A183" s="342"/>
      <c r="B183" s="342"/>
      <c r="M183" s="359"/>
    </row>
    <row r="184" spans="1:13">
      <c r="A184" s="342"/>
      <c r="B184" s="342"/>
      <c r="M184" s="359"/>
    </row>
    <row r="185" spans="1:13">
      <c r="A185" s="342"/>
      <c r="B185" s="342"/>
      <c r="M185" s="359"/>
    </row>
    <row r="186" spans="1:13">
      <c r="A186" s="342"/>
      <c r="B186" s="342"/>
      <c r="M186" s="359"/>
    </row>
    <row r="187" spans="1:13">
      <c r="A187" s="342"/>
      <c r="B187" s="342"/>
      <c r="M187" s="359"/>
    </row>
    <row r="188" spans="1:13">
      <c r="A188" s="342"/>
      <c r="B188" s="342"/>
      <c r="M188" s="359"/>
    </row>
    <row r="189" spans="1:13">
      <c r="A189" s="342"/>
      <c r="B189" s="342"/>
      <c r="M189" s="359"/>
    </row>
    <row r="190" spans="1:13">
      <c r="A190" s="342"/>
      <c r="B190" s="342"/>
      <c r="M190" s="359"/>
    </row>
    <row r="191" spans="1:13">
      <c r="A191" s="342"/>
      <c r="B191" s="342"/>
      <c r="M191" s="359"/>
    </row>
    <row r="192" spans="1:13">
      <c r="A192" s="342"/>
      <c r="B192" s="342"/>
      <c r="M192" s="359"/>
    </row>
    <row r="193" spans="1:13">
      <c r="A193" s="342"/>
      <c r="B193" s="342"/>
      <c r="M193" s="359"/>
    </row>
    <row r="194" spans="1:13">
      <c r="A194" s="342"/>
      <c r="B194" s="342"/>
      <c r="M194" s="359"/>
    </row>
    <row r="195" spans="1:13">
      <c r="A195" s="342"/>
      <c r="B195" s="342"/>
      <c r="M195" s="359"/>
    </row>
    <row r="196" spans="1:13">
      <c r="A196" s="342"/>
      <c r="B196" s="342"/>
      <c r="M196" s="359"/>
    </row>
    <row r="197" spans="1:13">
      <c r="A197" s="342"/>
      <c r="B197" s="342"/>
      <c r="M197" s="359"/>
    </row>
    <row r="198" spans="1:13">
      <c r="A198" s="342"/>
      <c r="B198" s="342"/>
      <c r="M198" s="359"/>
    </row>
    <row r="199" spans="1:13">
      <c r="A199" s="342"/>
      <c r="B199" s="342"/>
      <c r="M199" s="359"/>
    </row>
    <row r="200" spans="1:13">
      <c r="A200" s="342"/>
      <c r="B200" s="342"/>
      <c r="M200" s="359"/>
    </row>
    <row r="201" spans="1:13">
      <c r="A201" s="342"/>
      <c r="B201" s="342"/>
      <c r="M201" s="359"/>
    </row>
    <row r="202" spans="1:13">
      <c r="A202" s="342"/>
      <c r="B202" s="342"/>
      <c r="M202" s="359"/>
    </row>
    <row r="203" spans="1:13">
      <c r="A203" s="342"/>
      <c r="B203" s="342"/>
      <c r="M203" s="359"/>
    </row>
    <row r="204" spans="1:13">
      <c r="A204" s="342"/>
      <c r="B204" s="342"/>
      <c r="M204" s="359"/>
    </row>
    <row r="205" spans="1:13">
      <c r="A205" s="342"/>
      <c r="B205" s="342"/>
      <c r="M205" s="359"/>
    </row>
    <row r="206" spans="1:13">
      <c r="A206" s="342"/>
      <c r="B206" s="342"/>
      <c r="M206" s="359"/>
    </row>
    <row r="207" spans="1:13">
      <c r="A207" s="342"/>
      <c r="B207" s="342"/>
      <c r="M207" s="359"/>
    </row>
    <row r="208" spans="1:13">
      <c r="A208" s="342"/>
      <c r="B208" s="342"/>
      <c r="M208" s="359"/>
    </row>
    <row r="209" spans="1:13">
      <c r="A209" s="342"/>
      <c r="B209" s="342"/>
      <c r="M209" s="359"/>
    </row>
    <row r="210" spans="1:13">
      <c r="A210" s="342"/>
      <c r="B210" s="342"/>
      <c r="M210" s="359"/>
    </row>
    <row r="211" spans="1:13">
      <c r="A211" s="342"/>
      <c r="B211" s="342"/>
      <c r="M211" s="359"/>
    </row>
    <row r="212" spans="1:13">
      <c r="A212" s="342"/>
      <c r="B212" s="342"/>
      <c r="M212" s="359"/>
    </row>
    <row r="213" spans="1:13">
      <c r="A213" s="342"/>
      <c r="B213" s="342"/>
      <c r="M213" s="359"/>
    </row>
    <row r="214" spans="1:13">
      <c r="A214" s="342"/>
      <c r="B214" s="342"/>
      <c r="M214" s="359"/>
    </row>
    <row r="215" spans="1:13">
      <c r="A215" s="342"/>
      <c r="B215" s="342"/>
      <c r="M215" s="359"/>
    </row>
    <row r="216" spans="1:13">
      <c r="A216" s="342"/>
      <c r="B216" s="342"/>
      <c r="M216" s="359"/>
    </row>
    <row r="217" spans="1:13">
      <c r="A217" s="342"/>
      <c r="B217" s="342"/>
      <c r="M217" s="359"/>
    </row>
    <row r="218" spans="1:13">
      <c r="A218" s="342"/>
      <c r="B218" s="342"/>
      <c r="M218" s="359"/>
    </row>
    <row r="219" spans="1:13">
      <c r="A219" s="342"/>
      <c r="B219" s="342"/>
      <c r="M219" s="359"/>
    </row>
    <row r="220" spans="1:13">
      <c r="A220" s="342"/>
      <c r="B220" s="342"/>
      <c r="M220" s="359"/>
    </row>
    <row r="221" spans="1:13">
      <c r="A221" s="342"/>
      <c r="B221" s="342"/>
      <c r="M221" s="359"/>
    </row>
    <row r="222" spans="1:13">
      <c r="A222" s="342"/>
      <c r="B222" s="342"/>
      <c r="M222" s="359"/>
    </row>
    <row r="223" spans="1:13">
      <c r="A223" s="342"/>
      <c r="B223" s="342"/>
      <c r="M223" s="359"/>
    </row>
    <row r="224" spans="1:13">
      <c r="A224" s="342"/>
      <c r="B224" s="342"/>
      <c r="M224" s="359"/>
    </row>
    <row r="225" spans="1:13">
      <c r="A225" s="342"/>
      <c r="B225" s="342"/>
      <c r="M225" s="359"/>
    </row>
    <row r="226" spans="1:13">
      <c r="A226" s="342"/>
      <c r="B226" s="342"/>
      <c r="M226" s="359"/>
    </row>
    <row r="227" spans="1:13">
      <c r="A227" s="342"/>
      <c r="B227" s="342"/>
      <c r="M227" s="359"/>
    </row>
    <row r="228" spans="1:13">
      <c r="A228" s="342"/>
      <c r="B228" s="342"/>
      <c r="M228" s="359"/>
    </row>
    <row r="229" spans="1:13">
      <c r="A229" s="342"/>
      <c r="B229" s="342"/>
      <c r="M229" s="359"/>
    </row>
    <row r="230" spans="1:13">
      <c r="A230" s="342"/>
      <c r="B230" s="342"/>
      <c r="M230" s="359"/>
    </row>
    <row r="231" spans="1:13">
      <c r="A231" s="342"/>
      <c r="B231" s="342"/>
      <c r="M231" s="359"/>
    </row>
    <row r="232" spans="1:13">
      <c r="A232" s="342"/>
      <c r="B232" s="342"/>
      <c r="M232" s="359"/>
    </row>
    <row r="233" spans="1:13">
      <c r="A233" s="342"/>
      <c r="B233" s="342"/>
      <c r="M233" s="359"/>
    </row>
    <row r="234" spans="1:13">
      <c r="A234" s="342"/>
      <c r="B234" s="342"/>
      <c r="M234" s="359"/>
    </row>
    <row r="235" spans="1:13">
      <c r="A235" s="342"/>
      <c r="B235" s="342"/>
      <c r="M235" s="359"/>
    </row>
    <row r="236" spans="1:13">
      <c r="A236" s="342"/>
      <c r="B236" s="342"/>
      <c r="M236" s="359"/>
    </row>
    <row r="237" spans="1:13">
      <c r="A237" s="342"/>
      <c r="B237" s="342"/>
      <c r="M237" s="359"/>
    </row>
    <row r="238" spans="1:13">
      <c r="A238" s="342"/>
      <c r="B238" s="342"/>
      <c r="M238" s="359"/>
    </row>
    <row r="239" spans="1:13">
      <c r="A239" s="342"/>
      <c r="B239" s="342"/>
      <c r="M239" s="359"/>
    </row>
    <row r="240" spans="1:13">
      <c r="A240" s="342"/>
      <c r="B240" s="342"/>
      <c r="M240" s="359"/>
    </row>
    <row r="241" spans="1:13">
      <c r="A241" s="342"/>
      <c r="B241" s="342"/>
      <c r="M241" s="359"/>
    </row>
    <row r="242" spans="1:13">
      <c r="A242" s="342"/>
      <c r="B242" s="342"/>
      <c r="M242" s="359"/>
    </row>
    <row r="243" spans="1:13">
      <c r="A243" s="342"/>
      <c r="B243" s="342"/>
      <c r="M243" s="359"/>
    </row>
    <row r="244" spans="1:13">
      <c r="A244" s="342"/>
      <c r="B244" s="342"/>
      <c r="M244" s="359"/>
    </row>
    <row r="245" spans="1:13">
      <c r="A245" s="342"/>
      <c r="B245" s="342"/>
      <c r="M245" s="359"/>
    </row>
    <row r="246" spans="1:13">
      <c r="A246" s="342"/>
      <c r="B246" s="342"/>
      <c r="M246" s="359"/>
    </row>
    <row r="247" spans="1:13">
      <c r="A247" s="342"/>
      <c r="B247" s="342"/>
      <c r="M247" s="359"/>
    </row>
    <row r="248" spans="1:13">
      <c r="A248" s="342"/>
      <c r="B248" s="342"/>
      <c r="M248" s="359"/>
    </row>
    <row r="249" spans="1:13">
      <c r="A249" s="342"/>
      <c r="B249" s="342"/>
      <c r="M249" s="359"/>
    </row>
    <row r="250" spans="1:13">
      <c r="A250" s="342"/>
      <c r="B250" s="342"/>
      <c r="M250" s="359"/>
    </row>
    <row r="251" spans="1:13">
      <c r="A251" s="342"/>
      <c r="B251" s="342"/>
      <c r="M251" s="359"/>
    </row>
    <row r="252" spans="1:13">
      <c r="A252" s="342"/>
      <c r="B252" s="342"/>
      <c r="M252" s="359"/>
    </row>
    <row r="253" spans="1:13">
      <c r="A253" s="342"/>
      <c r="B253" s="342"/>
      <c r="M253" s="359"/>
    </row>
    <row r="254" spans="1:13">
      <c r="A254" s="342"/>
      <c r="B254" s="342"/>
      <c r="M254" s="359"/>
    </row>
    <row r="255" spans="1:13">
      <c r="A255" s="342"/>
      <c r="B255" s="342"/>
      <c r="M255" s="359"/>
    </row>
    <row r="256" spans="1:13">
      <c r="A256" s="342"/>
      <c r="B256" s="342"/>
      <c r="M256" s="359"/>
    </row>
    <row r="257" spans="1:13">
      <c r="A257" s="342"/>
      <c r="B257" s="342"/>
      <c r="M257" s="359"/>
    </row>
    <row r="258" spans="1:13">
      <c r="A258" s="342"/>
      <c r="B258" s="342"/>
      <c r="M258" s="359"/>
    </row>
    <row r="259" spans="1:13">
      <c r="A259" s="342"/>
      <c r="B259" s="342"/>
      <c r="M259" s="359"/>
    </row>
    <row r="260" spans="1:13">
      <c r="A260" s="342"/>
      <c r="B260" s="342"/>
      <c r="M260" s="359"/>
    </row>
    <row r="261" spans="1:13">
      <c r="A261" s="342"/>
      <c r="B261" s="342"/>
      <c r="M261" s="359"/>
    </row>
    <row r="262" spans="1:13">
      <c r="A262" s="342"/>
      <c r="B262" s="342"/>
      <c r="M262" s="359"/>
    </row>
    <row r="263" spans="1:13">
      <c r="A263" s="342"/>
      <c r="B263" s="342"/>
      <c r="M263" s="359"/>
    </row>
    <row r="264" spans="1:13">
      <c r="A264" s="342"/>
      <c r="B264" s="342"/>
      <c r="M264" s="359"/>
    </row>
    <row r="265" spans="1:13">
      <c r="A265" s="342"/>
      <c r="B265" s="342"/>
      <c r="M265" s="359"/>
    </row>
    <row r="266" spans="1:13">
      <c r="A266" s="342"/>
      <c r="B266" s="342"/>
      <c r="M266" s="359"/>
    </row>
    <row r="267" spans="1:13">
      <c r="A267" s="342"/>
      <c r="B267" s="342"/>
      <c r="M267" s="359"/>
    </row>
    <row r="268" spans="1:13">
      <c r="A268" s="342"/>
      <c r="B268" s="342"/>
      <c r="M268" s="359"/>
    </row>
    <row r="269" spans="1:13">
      <c r="A269" s="342"/>
      <c r="B269" s="342"/>
      <c r="M269" s="359"/>
    </row>
    <row r="270" spans="1:13">
      <c r="A270" s="342"/>
      <c r="B270" s="342"/>
      <c r="M270" s="359"/>
    </row>
    <row r="271" spans="1:13">
      <c r="A271" s="342"/>
      <c r="B271" s="342"/>
      <c r="M271" s="359"/>
    </row>
    <row r="272" spans="1:13">
      <c r="A272" s="342"/>
      <c r="B272" s="342"/>
      <c r="M272" s="359"/>
    </row>
    <row r="273" spans="1:13">
      <c r="A273" s="342"/>
      <c r="B273" s="342"/>
      <c r="M273" s="359"/>
    </row>
    <row r="274" spans="1:13">
      <c r="A274" s="342"/>
      <c r="B274" s="342"/>
      <c r="M274" s="359"/>
    </row>
    <row r="275" spans="1:13">
      <c r="A275" s="342"/>
      <c r="B275" s="342"/>
      <c r="M275" s="359"/>
    </row>
    <row r="276" spans="1:13">
      <c r="A276" s="342"/>
      <c r="B276" s="342"/>
      <c r="M276" s="359"/>
    </row>
    <row r="277" spans="1:13">
      <c r="A277" s="342"/>
      <c r="B277" s="342"/>
      <c r="M277" s="359"/>
    </row>
    <row r="278" spans="1:13">
      <c r="A278" s="342"/>
      <c r="B278" s="342"/>
      <c r="M278" s="359"/>
    </row>
    <row r="279" spans="1:13">
      <c r="A279" s="342"/>
      <c r="B279" s="342"/>
      <c r="M279" s="359"/>
    </row>
    <row r="280" spans="1:13">
      <c r="A280" s="342"/>
      <c r="B280" s="342"/>
      <c r="M280" s="359"/>
    </row>
    <row r="281" spans="1:13">
      <c r="A281" s="342"/>
      <c r="B281" s="342"/>
      <c r="M281" s="359"/>
    </row>
    <row r="282" spans="1:13">
      <c r="A282" s="342"/>
      <c r="B282" s="342"/>
      <c r="M282" s="359"/>
    </row>
    <row r="283" spans="1:13">
      <c r="A283" s="342"/>
      <c r="B283" s="342"/>
      <c r="M283" s="359"/>
    </row>
    <row r="284" spans="1:13">
      <c r="A284" s="342"/>
      <c r="B284" s="342"/>
      <c r="M284" s="359"/>
    </row>
    <row r="285" spans="1:13">
      <c r="A285" s="342"/>
      <c r="B285" s="342"/>
      <c r="M285" s="359"/>
    </row>
    <row r="286" spans="1:13">
      <c r="A286" s="342"/>
      <c r="B286" s="342"/>
      <c r="M286" s="359"/>
    </row>
    <row r="287" spans="1:13">
      <c r="A287" s="342"/>
      <c r="B287" s="342"/>
      <c r="M287" s="359"/>
    </row>
    <row r="288" spans="1:13">
      <c r="A288" s="342"/>
      <c r="B288" s="342"/>
      <c r="M288" s="359"/>
    </row>
    <row r="289" spans="1:13">
      <c r="A289" s="342"/>
      <c r="B289" s="342"/>
      <c r="M289" s="359"/>
    </row>
    <row r="290" spans="1:13">
      <c r="A290" s="342"/>
      <c r="B290" s="342"/>
      <c r="M290" s="359"/>
    </row>
    <row r="291" spans="1:13">
      <c r="A291" s="342"/>
      <c r="B291" s="342"/>
      <c r="M291" s="359"/>
    </row>
    <row r="292" spans="1:13">
      <c r="A292" s="342"/>
      <c r="B292" s="342"/>
      <c r="M292" s="359"/>
    </row>
    <row r="293" spans="1:13">
      <c r="A293" s="342"/>
      <c r="B293" s="342"/>
      <c r="M293" s="359"/>
    </row>
    <row r="294" spans="1:13">
      <c r="A294" s="342"/>
      <c r="B294" s="342"/>
      <c r="M294" s="359"/>
    </row>
    <row r="295" spans="1:13">
      <c r="A295" s="342"/>
      <c r="B295" s="342"/>
      <c r="M295" s="359"/>
    </row>
    <row r="296" spans="1:13">
      <c r="A296" s="342"/>
      <c r="B296" s="342"/>
      <c r="M296" s="359"/>
    </row>
    <row r="297" spans="1:13">
      <c r="A297" s="342"/>
      <c r="B297" s="342"/>
      <c r="M297" s="359"/>
    </row>
    <row r="298" spans="1:13">
      <c r="A298" s="342"/>
      <c r="B298" s="342"/>
      <c r="M298" s="359"/>
    </row>
    <row r="299" spans="1:13">
      <c r="A299" s="342"/>
      <c r="B299" s="342"/>
      <c r="M299" s="359"/>
    </row>
    <row r="300" spans="1:13">
      <c r="A300" s="342"/>
      <c r="B300" s="342"/>
      <c r="M300" s="359"/>
    </row>
    <row r="301" spans="1:13">
      <c r="A301" s="342"/>
      <c r="B301" s="342"/>
      <c r="M301" s="359"/>
    </row>
    <row r="302" spans="1:13">
      <c r="A302" s="342"/>
      <c r="B302" s="342"/>
      <c r="M302" s="359"/>
    </row>
    <row r="303" spans="1:13">
      <c r="A303" s="342"/>
      <c r="B303" s="342"/>
      <c r="M303" s="359"/>
    </row>
    <row r="304" spans="1:13">
      <c r="A304" s="342"/>
      <c r="B304" s="342"/>
      <c r="M304" s="359"/>
    </row>
    <row r="305" spans="1:13">
      <c r="A305" s="342"/>
      <c r="B305" s="342"/>
      <c r="M305" s="359"/>
    </row>
    <row r="306" spans="1:13">
      <c r="A306" s="342"/>
      <c r="B306" s="342"/>
      <c r="M306" s="359"/>
    </row>
    <row r="307" spans="1:13">
      <c r="A307" s="342"/>
      <c r="B307" s="342"/>
      <c r="M307" s="359"/>
    </row>
    <row r="308" spans="1:13">
      <c r="A308" s="342"/>
      <c r="B308" s="342"/>
      <c r="M308" s="359"/>
    </row>
    <row r="309" spans="1:13">
      <c r="A309" s="342"/>
      <c r="B309" s="342"/>
      <c r="M309" s="359"/>
    </row>
    <row r="310" spans="1:13">
      <c r="A310" s="342"/>
      <c r="B310" s="342"/>
      <c r="M310" s="359"/>
    </row>
    <row r="311" spans="1:13">
      <c r="A311" s="342"/>
      <c r="B311" s="342"/>
      <c r="M311" s="359"/>
    </row>
    <row r="312" spans="1:13">
      <c r="A312" s="342"/>
      <c r="B312" s="342"/>
      <c r="M312" s="359"/>
    </row>
    <row r="313" spans="1:13">
      <c r="A313" s="342"/>
      <c r="B313" s="342"/>
      <c r="M313" s="359"/>
    </row>
    <row r="314" spans="1:13">
      <c r="A314" s="342"/>
      <c r="B314" s="342"/>
      <c r="M314" s="359"/>
    </row>
    <row r="315" spans="1:13">
      <c r="A315" s="342"/>
      <c r="B315" s="342"/>
      <c r="M315" s="359"/>
    </row>
    <row r="316" spans="1:13">
      <c r="A316" s="342"/>
      <c r="B316" s="342"/>
      <c r="M316" s="359"/>
    </row>
    <row r="317" spans="1:13">
      <c r="A317" s="342"/>
      <c r="B317" s="342"/>
      <c r="M317" s="359"/>
    </row>
    <row r="318" spans="1:13">
      <c r="A318" s="342"/>
      <c r="B318" s="342"/>
      <c r="M318" s="359"/>
    </row>
    <row r="319" spans="1:13">
      <c r="A319" s="342"/>
      <c r="B319" s="342"/>
      <c r="M319" s="359"/>
    </row>
    <row r="320" spans="1:13">
      <c r="A320" s="342"/>
      <c r="B320" s="342"/>
      <c r="M320" s="359"/>
    </row>
    <row r="321" spans="1:13">
      <c r="A321" s="342"/>
      <c r="B321" s="342"/>
      <c r="M321" s="359"/>
    </row>
    <row r="322" spans="1:13">
      <c r="A322" s="342"/>
      <c r="B322" s="342"/>
      <c r="M322" s="359"/>
    </row>
    <row r="323" spans="1:13">
      <c r="A323" s="342"/>
      <c r="B323" s="342"/>
      <c r="M323" s="359"/>
    </row>
    <row r="324" spans="1:13">
      <c r="A324" s="342"/>
      <c r="B324" s="342"/>
      <c r="M324" s="359"/>
    </row>
    <row r="325" spans="1:13">
      <c r="A325" s="342"/>
      <c r="B325" s="342"/>
      <c r="M325" s="359"/>
    </row>
    <row r="326" spans="1:13">
      <c r="A326" s="342"/>
      <c r="B326" s="342"/>
      <c r="M326" s="359"/>
    </row>
    <row r="327" spans="1:13">
      <c r="A327" s="342"/>
      <c r="B327" s="342"/>
      <c r="M327" s="359"/>
    </row>
    <row r="328" spans="1:13">
      <c r="A328" s="342"/>
      <c r="B328" s="342"/>
      <c r="M328" s="359"/>
    </row>
    <row r="329" spans="1:13">
      <c r="A329" s="342"/>
      <c r="B329" s="342"/>
      <c r="M329" s="359"/>
    </row>
    <row r="330" spans="1:13">
      <c r="A330" s="342"/>
      <c r="B330" s="342"/>
      <c r="M330" s="359"/>
    </row>
    <row r="331" spans="1:13">
      <c r="A331" s="342"/>
      <c r="B331" s="342"/>
      <c r="M331" s="359"/>
    </row>
    <row r="332" spans="1:13">
      <c r="A332" s="342"/>
      <c r="B332" s="342"/>
      <c r="M332" s="359"/>
    </row>
    <row r="333" spans="1:13">
      <c r="A333" s="342"/>
      <c r="B333" s="342"/>
      <c r="M333" s="359"/>
    </row>
    <row r="334" spans="1:13">
      <c r="A334" s="342"/>
      <c r="B334" s="342"/>
      <c r="M334" s="359"/>
    </row>
    <row r="335" spans="1:13">
      <c r="A335" s="342"/>
      <c r="B335" s="342"/>
      <c r="M335" s="359"/>
    </row>
    <row r="336" spans="1:13">
      <c r="A336" s="342"/>
      <c r="B336" s="342"/>
      <c r="M336" s="359"/>
    </row>
    <row r="337" spans="1:13">
      <c r="A337" s="342"/>
      <c r="B337" s="342"/>
      <c r="M337" s="359"/>
    </row>
    <row r="338" spans="1:13">
      <c r="A338" s="342"/>
      <c r="B338" s="342"/>
      <c r="M338" s="359"/>
    </row>
    <row r="339" spans="1:13">
      <c r="A339" s="342"/>
      <c r="B339" s="342"/>
      <c r="M339" s="359"/>
    </row>
    <row r="340" spans="1:13">
      <c r="A340" s="342"/>
      <c r="B340" s="342"/>
      <c r="M340" s="359"/>
    </row>
    <row r="341" spans="1:13">
      <c r="A341" s="342"/>
      <c r="B341" s="342"/>
      <c r="M341" s="359"/>
    </row>
    <row r="342" spans="1:13">
      <c r="A342" s="342"/>
      <c r="B342" s="342"/>
      <c r="M342" s="359"/>
    </row>
    <row r="343" spans="1:13">
      <c r="A343" s="342"/>
      <c r="B343" s="342"/>
      <c r="M343" s="359"/>
    </row>
    <row r="344" spans="1:13">
      <c r="A344" s="342"/>
      <c r="B344" s="342"/>
      <c r="M344" s="359"/>
    </row>
    <row r="345" spans="1:13">
      <c r="A345" s="342"/>
      <c r="B345" s="342"/>
      <c r="M345" s="359"/>
    </row>
    <row r="346" spans="1:13">
      <c r="A346" s="342"/>
      <c r="B346" s="342"/>
      <c r="M346" s="359"/>
    </row>
    <row r="347" spans="1:13">
      <c r="A347" s="342"/>
      <c r="B347" s="342"/>
      <c r="M347" s="359"/>
    </row>
    <row r="348" spans="1:13">
      <c r="A348" s="342"/>
      <c r="B348" s="342"/>
      <c r="M348" s="359"/>
    </row>
    <row r="349" spans="1:13">
      <c r="A349" s="342"/>
      <c r="B349" s="342"/>
      <c r="M349" s="359"/>
    </row>
    <row r="350" spans="1:13">
      <c r="A350" s="342"/>
      <c r="B350" s="342"/>
      <c r="M350" s="359"/>
    </row>
    <row r="351" spans="1:13">
      <c r="A351" s="342"/>
      <c r="B351" s="342"/>
      <c r="M351" s="359"/>
    </row>
    <row r="352" spans="1:13">
      <c r="A352" s="342"/>
      <c r="B352" s="342"/>
      <c r="M352" s="359"/>
    </row>
    <row r="353" spans="1:13">
      <c r="A353" s="342"/>
      <c r="B353" s="342"/>
      <c r="M353" s="359"/>
    </row>
    <row r="354" spans="1:13">
      <c r="A354" s="342"/>
      <c r="B354" s="342"/>
      <c r="M354" s="359"/>
    </row>
    <row r="355" spans="1:13">
      <c r="A355" s="342"/>
      <c r="B355" s="342"/>
      <c r="M355" s="359"/>
    </row>
    <row r="356" spans="1:13">
      <c r="A356" s="342"/>
      <c r="B356" s="342"/>
      <c r="M356" s="359"/>
    </row>
    <row r="357" spans="1:13">
      <c r="A357" s="342"/>
      <c r="B357" s="342"/>
      <c r="M357" s="359"/>
    </row>
    <row r="358" spans="1:13">
      <c r="A358" s="342"/>
      <c r="B358" s="342"/>
      <c r="M358" s="359"/>
    </row>
    <row r="359" spans="1:13">
      <c r="A359" s="342"/>
      <c r="B359" s="342"/>
      <c r="M359" s="359"/>
    </row>
    <row r="360" spans="1:13">
      <c r="A360" s="342"/>
      <c r="B360" s="342"/>
      <c r="M360" s="359"/>
    </row>
    <row r="361" spans="1:13">
      <c r="A361" s="342"/>
      <c r="B361" s="342"/>
      <c r="M361" s="359"/>
    </row>
    <row r="362" spans="1:13">
      <c r="A362" s="342"/>
      <c r="B362" s="342"/>
      <c r="M362" s="359"/>
    </row>
    <row r="363" spans="1:13">
      <c r="A363" s="342"/>
      <c r="B363" s="342"/>
      <c r="M363" s="359"/>
    </row>
    <row r="364" spans="1:13">
      <c r="A364" s="342"/>
      <c r="B364" s="342"/>
      <c r="M364" s="359"/>
    </row>
    <row r="365" spans="1:13">
      <c r="A365" s="342"/>
      <c r="B365" s="342"/>
      <c r="M365" s="359"/>
    </row>
    <row r="366" spans="1:13">
      <c r="A366" s="342"/>
      <c r="B366" s="342"/>
      <c r="M366" s="359"/>
    </row>
    <row r="367" spans="1:13">
      <c r="A367" s="342"/>
      <c r="B367" s="342"/>
      <c r="M367" s="359"/>
    </row>
    <row r="368" spans="1:13">
      <c r="A368" s="342"/>
      <c r="B368" s="342"/>
      <c r="M368" s="359"/>
    </row>
    <row r="369" spans="1:13">
      <c r="A369" s="342"/>
      <c r="B369" s="342"/>
      <c r="M369" s="359"/>
    </row>
    <row r="370" spans="1:13">
      <c r="A370" s="342"/>
      <c r="B370" s="342"/>
      <c r="M370" s="359"/>
    </row>
    <row r="371" spans="1:13">
      <c r="A371" s="342"/>
      <c r="B371" s="342"/>
      <c r="M371" s="359"/>
    </row>
    <row r="372" spans="1:13">
      <c r="A372" s="342"/>
      <c r="B372" s="342"/>
      <c r="M372" s="359"/>
    </row>
    <row r="373" spans="1:13">
      <c r="A373" s="342"/>
      <c r="B373" s="342"/>
      <c r="M373" s="359"/>
    </row>
    <row r="374" spans="1:13">
      <c r="A374" s="342"/>
      <c r="B374" s="342"/>
      <c r="M374" s="359"/>
    </row>
    <row r="375" spans="1:13">
      <c r="A375" s="342"/>
      <c r="B375" s="342"/>
      <c r="M375" s="359"/>
    </row>
    <row r="376" spans="1:13">
      <c r="A376" s="342"/>
      <c r="B376" s="342"/>
      <c r="M376" s="359"/>
    </row>
    <row r="377" spans="1:13">
      <c r="A377" s="342"/>
      <c r="B377" s="342"/>
      <c r="M377" s="359"/>
    </row>
    <row r="378" spans="1:13">
      <c r="A378" s="342"/>
      <c r="B378" s="342"/>
      <c r="M378" s="359"/>
    </row>
    <row r="379" spans="1:13">
      <c r="A379" s="342"/>
      <c r="B379" s="342"/>
      <c r="M379" s="359"/>
    </row>
    <row r="380" spans="1:13">
      <c r="A380" s="342"/>
      <c r="B380" s="342"/>
      <c r="M380" s="359"/>
    </row>
    <row r="381" spans="1:13">
      <c r="A381" s="342"/>
      <c r="B381" s="342"/>
      <c r="M381" s="359"/>
    </row>
    <row r="382" spans="1:13">
      <c r="A382" s="342"/>
      <c r="B382" s="342"/>
      <c r="M382" s="359"/>
    </row>
    <row r="383" spans="1:13">
      <c r="A383" s="342"/>
      <c r="B383" s="342"/>
      <c r="M383" s="359"/>
    </row>
    <row r="384" spans="1:13">
      <c r="A384" s="342"/>
      <c r="B384" s="342"/>
      <c r="M384" s="359"/>
    </row>
    <row r="385" spans="1:13">
      <c r="A385" s="342"/>
      <c r="B385" s="342"/>
      <c r="M385" s="359"/>
    </row>
    <row r="386" spans="1:13">
      <c r="A386" s="342"/>
      <c r="B386" s="342"/>
      <c r="M386" s="359"/>
    </row>
    <row r="387" spans="1:13">
      <c r="A387" s="342"/>
      <c r="B387" s="342"/>
      <c r="M387" s="359"/>
    </row>
    <row r="388" spans="1:13">
      <c r="A388" s="342"/>
      <c r="B388" s="342"/>
      <c r="M388" s="359"/>
    </row>
    <row r="389" spans="1:13">
      <c r="A389" s="342"/>
      <c r="B389" s="342"/>
      <c r="M389" s="359"/>
    </row>
    <row r="390" spans="1:13">
      <c r="A390" s="342"/>
      <c r="B390" s="342"/>
      <c r="M390" s="359"/>
    </row>
    <row r="391" spans="1:13">
      <c r="A391" s="342"/>
      <c r="B391" s="342"/>
      <c r="M391" s="359"/>
    </row>
    <row r="392" spans="1:13">
      <c r="A392" s="342"/>
      <c r="B392" s="342"/>
      <c r="M392" s="359"/>
    </row>
    <row r="393" spans="1:13">
      <c r="A393" s="342"/>
      <c r="B393" s="342"/>
      <c r="M393" s="359"/>
    </row>
    <row r="394" spans="1:13">
      <c r="A394" s="342"/>
      <c r="B394" s="342"/>
      <c r="M394" s="359"/>
    </row>
    <row r="395" spans="1:13">
      <c r="A395" s="342"/>
      <c r="B395" s="342"/>
      <c r="M395" s="359"/>
    </row>
    <row r="396" spans="1:13">
      <c r="A396" s="342"/>
      <c r="B396" s="342"/>
      <c r="M396" s="359"/>
    </row>
    <row r="397" spans="1:13">
      <c r="A397" s="342"/>
      <c r="B397" s="342"/>
      <c r="M397" s="359"/>
    </row>
    <row r="398" spans="1:13">
      <c r="A398" s="342"/>
      <c r="B398" s="342"/>
      <c r="M398" s="359"/>
    </row>
    <row r="399" spans="1:13">
      <c r="A399" s="342"/>
      <c r="B399" s="342"/>
      <c r="M399" s="359"/>
    </row>
    <row r="400" spans="1:13">
      <c r="A400" s="342"/>
      <c r="B400" s="342"/>
      <c r="M400" s="359"/>
    </row>
    <row r="401" spans="1:13">
      <c r="A401" s="342"/>
      <c r="B401" s="342"/>
      <c r="M401" s="359"/>
    </row>
    <row r="402" spans="1:13">
      <c r="A402" s="342"/>
      <c r="B402" s="342"/>
      <c r="M402" s="359"/>
    </row>
    <row r="403" spans="1:13">
      <c r="A403" s="342"/>
      <c r="B403" s="342"/>
      <c r="M403" s="359"/>
    </row>
    <row r="404" spans="1:13">
      <c r="A404" s="342"/>
      <c r="B404" s="342"/>
      <c r="M404" s="359"/>
    </row>
    <row r="405" spans="1:13">
      <c r="A405" s="342"/>
      <c r="B405" s="342"/>
      <c r="M405" s="359"/>
    </row>
    <row r="406" spans="1:13">
      <c r="A406" s="342"/>
      <c r="B406" s="342"/>
      <c r="M406" s="359"/>
    </row>
    <row r="407" spans="1:13">
      <c r="A407" s="342"/>
      <c r="B407" s="342"/>
      <c r="M407" s="359"/>
    </row>
    <row r="408" spans="1:13">
      <c r="A408" s="342"/>
      <c r="B408" s="342"/>
      <c r="M408" s="359"/>
    </row>
    <row r="409" spans="1:13">
      <c r="A409" s="342"/>
      <c r="B409" s="342"/>
      <c r="M409" s="359"/>
    </row>
    <row r="410" spans="1:13">
      <c r="A410" s="342"/>
      <c r="B410" s="342"/>
      <c r="M410" s="359"/>
    </row>
    <row r="411" spans="1:13">
      <c r="A411" s="342"/>
      <c r="B411" s="342"/>
      <c r="M411" s="359"/>
    </row>
    <row r="412" spans="1:13">
      <c r="A412" s="342"/>
      <c r="B412" s="342"/>
      <c r="M412" s="359"/>
    </row>
    <row r="413" spans="1:13">
      <c r="A413" s="342"/>
      <c r="B413" s="342"/>
      <c r="M413" s="359"/>
    </row>
    <row r="414" spans="1:13">
      <c r="A414" s="342"/>
      <c r="B414" s="342"/>
      <c r="M414" s="359"/>
    </row>
    <row r="415" spans="1:13">
      <c r="A415" s="342"/>
      <c r="B415" s="342"/>
      <c r="M415" s="359"/>
    </row>
    <row r="416" spans="1:13">
      <c r="A416" s="342"/>
      <c r="B416" s="342"/>
      <c r="M416" s="359"/>
    </row>
    <row r="417" spans="1:13">
      <c r="A417" s="342"/>
      <c r="B417" s="342"/>
      <c r="M417" s="359"/>
    </row>
    <row r="418" spans="1:13">
      <c r="A418" s="342"/>
      <c r="B418" s="342"/>
      <c r="M418" s="359"/>
    </row>
    <row r="419" spans="1:13">
      <c r="A419" s="342"/>
      <c r="B419" s="342"/>
      <c r="M419" s="359"/>
    </row>
    <row r="420" spans="1:13">
      <c r="A420" s="342"/>
      <c r="B420" s="342"/>
      <c r="M420" s="359"/>
    </row>
    <row r="421" spans="1:13">
      <c r="A421" s="342"/>
      <c r="B421" s="342"/>
      <c r="M421" s="359"/>
    </row>
    <row r="422" spans="1:13">
      <c r="A422" s="342"/>
      <c r="B422" s="342"/>
      <c r="M422" s="359"/>
    </row>
    <row r="423" spans="1:13">
      <c r="A423" s="342"/>
      <c r="B423" s="342"/>
      <c r="M423" s="359"/>
    </row>
    <row r="424" spans="1:13">
      <c r="A424" s="342"/>
      <c r="B424" s="342"/>
      <c r="M424" s="359"/>
    </row>
    <row r="425" spans="1:13">
      <c r="A425" s="342"/>
      <c r="B425" s="342"/>
      <c r="M425" s="359"/>
    </row>
    <row r="426" spans="1:13">
      <c r="A426" s="342"/>
      <c r="B426" s="342"/>
      <c r="M426" s="359"/>
    </row>
    <row r="427" spans="1:13">
      <c r="A427" s="342"/>
      <c r="B427" s="342"/>
      <c r="M427" s="359"/>
    </row>
    <row r="428" spans="1:13">
      <c r="A428" s="342"/>
      <c r="B428" s="342"/>
      <c r="M428" s="359"/>
    </row>
    <row r="429" spans="1:13">
      <c r="A429" s="342"/>
      <c r="B429" s="342"/>
      <c r="M429" s="359"/>
    </row>
    <row r="430" spans="1:13">
      <c r="A430" s="342"/>
      <c r="B430" s="342"/>
      <c r="M430" s="359"/>
    </row>
    <row r="431" spans="1:13">
      <c r="A431" s="342"/>
      <c r="B431" s="342"/>
      <c r="M431" s="359"/>
    </row>
    <row r="432" spans="1:13">
      <c r="A432" s="342"/>
      <c r="B432" s="342"/>
      <c r="M432" s="359"/>
    </row>
    <row r="433" spans="1:13">
      <c r="A433" s="342"/>
      <c r="B433" s="342"/>
      <c r="M433" s="359"/>
    </row>
    <row r="434" spans="1:13">
      <c r="A434" s="342"/>
      <c r="B434" s="342"/>
      <c r="M434" s="359"/>
    </row>
    <row r="435" spans="1:13">
      <c r="A435" s="342"/>
      <c r="B435" s="342"/>
      <c r="M435" s="359"/>
    </row>
    <row r="436" spans="1:13">
      <c r="A436" s="342"/>
      <c r="B436" s="342"/>
      <c r="M436" s="359"/>
    </row>
    <row r="437" spans="1:13">
      <c r="A437" s="342"/>
      <c r="B437" s="342"/>
      <c r="M437" s="359"/>
    </row>
    <row r="438" spans="1:13">
      <c r="A438" s="342"/>
      <c r="B438" s="342"/>
      <c r="M438" s="359"/>
    </row>
    <row r="439" spans="1:13">
      <c r="A439" s="342"/>
      <c r="B439" s="342"/>
      <c r="M439" s="359"/>
    </row>
    <row r="440" spans="1:13">
      <c r="A440" s="342"/>
      <c r="B440" s="342"/>
      <c r="M440" s="359"/>
    </row>
    <row r="441" spans="1:13">
      <c r="A441" s="342"/>
      <c r="B441" s="342"/>
      <c r="M441" s="359"/>
    </row>
    <row r="442" spans="1:13">
      <c r="A442" s="342"/>
      <c r="B442" s="342"/>
      <c r="M442" s="359"/>
    </row>
    <row r="443" spans="1:13">
      <c r="A443" s="342"/>
      <c r="B443" s="342"/>
      <c r="M443" s="359"/>
    </row>
    <row r="444" spans="1:13">
      <c r="A444" s="342"/>
      <c r="B444" s="342"/>
      <c r="M444" s="359"/>
    </row>
    <row r="445" spans="1:13">
      <c r="A445" s="342"/>
      <c r="B445" s="342"/>
      <c r="M445" s="359"/>
    </row>
    <row r="446" spans="1:13">
      <c r="A446" s="342"/>
      <c r="B446" s="342"/>
      <c r="M446" s="359"/>
    </row>
    <row r="447" spans="1:13">
      <c r="A447" s="342"/>
      <c r="B447" s="342"/>
      <c r="M447" s="359"/>
    </row>
    <row r="448" spans="1:13">
      <c r="A448" s="342"/>
      <c r="B448" s="342"/>
      <c r="M448" s="359"/>
    </row>
    <row r="449" spans="1:13">
      <c r="A449" s="342"/>
      <c r="B449" s="342"/>
      <c r="M449" s="359"/>
    </row>
    <row r="450" spans="1:13">
      <c r="A450" s="342"/>
      <c r="B450" s="342"/>
      <c r="M450" s="359"/>
    </row>
    <row r="451" spans="1:13">
      <c r="A451" s="342"/>
      <c r="B451" s="342"/>
      <c r="M451" s="359"/>
    </row>
    <row r="452" spans="1:13">
      <c r="A452" s="342"/>
      <c r="B452" s="342"/>
      <c r="M452" s="359"/>
    </row>
    <row r="453" spans="1:13">
      <c r="A453" s="342"/>
      <c r="B453" s="342"/>
      <c r="M453" s="359"/>
    </row>
    <row r="454" spans="1:13">
      <c r="A454" s="342"/>
      <c r="B454" s="342"/>
      <c r="M454" s="359"/>
    </row>
    <row r="455" spans="1:13">
      <c r="A455" s="342"/>
      <c r="B455" s="342"/>
      <c r="M455" s="359"/>
    </row>
    <row r="456" spans="1:13">
      <c r="A456" s="342"/>
      <c r="B456" s="342"/>
      <c r="M456" s="359"/>
    </row>
    <row r="457" spans="1:13">
      <c r="A457" s="342"/>
      <c r="B457" s="342"/>
      <c r="M457" s="359"/>
    </row>
    <row r="458" spans="1:13">
      <c r="A458" s="342"/>
      <c r="B458" s="342"/>
      <c r="M458" s="359"/>
    </row>
    <row r="459" spans="1:13">
      <c r="A459" s="342"/>
      <c r="B459" s="342"/>
      <c r="M459" s="359"/>
    </row>
    <row r="460" spans="1:13">
      <c r="A460" s="342"/>
      <c r="B460" s="342"/>
      <c r="M460" s="359"/>
    </row>
    <row r="461" spans="1:13">
      <c r="A461" s="342"/>
      <c r="B461" s="342"/>
      <c r="M461" s="359"/>
    </row>
    <row r="462" spans="1:13">
      <c r="A462" s="342"/>
      <c r="B462" s="342"/>
      <c r="M462" s="359"/>
    </row>
    <row r="463" spans="1:13">
      <c r="A463" s="342"/>
      <c r="B463" s="342"/>
      <c r="M463" s="359"/>
    </row>
    <row r="464" spans="1:13">
      <c r="A464" s="342"/>
      <c r="B464" s="342"/>
      <c r="M464" s="359"/>
    </row>
    <row r="465" spans="1:13">
      <c r="A465" s="342"/>
      <c r="B465" s="342"/>
      <c r="M465" s="359"/>
    </row>
    <row r="466" spans="1:13">
      <c r="A466" s="342"/>
      <c r="B466" s="342"/>
      <c r="M466" s="359"/>
    </row>
    <row r="467" spans="1:13">
      <c r="A467" s="342"/>
      <c r="B467" s="342"/>
      <c r="M467" s="359"/>
    </row>
    <row r="468" spans="1:13">
      <c r="A468" s="342"/>
      <c r="B468" s="342"/>
      <c r="M468" s="359"/>
    </row>
    <row r="469" spans="1:13">
      <c r="A469" s="342"/>
      <c r="B469" s="342"/>
      <c r="M469" s="359"/>
    </row>
    <row r="470" spans="1:13">
      <c r="A470" s="342"/>
      <c r="B470" s="342"/>
      <c r="M470" s="359"/>
    </row>
    <row r="471" spans="1:13">
      <c r="A471" s="342"/>
      <c r="B471" s="342"/>
      <c r="M471" s="359"/>
    </row>
    <row r="472" spans="1:13">
      <c r="A472" s="342"/>
      <c r="B472" s="342"/>
      <c r="M472" s="359"/>
    </row>
    <row r="473" spans="1:13">
      <c r="A473" s="342"/>
      <c r="B473" s="342"/>
      <c r="M473" s="359"/>
    </row>
    <row r="474" spans="1:13">
      <c r="A474" s="342"/>
      <c r="B474" s="342"/>
      <c r="M474" s="359"/>
    </row>
    <row r="475" spans="1:13">
      <c r="A475" s="342"/>
      <c r="B475" s="342"/>
      <c r="M475" s="359"/>
    </row>
    <row r="476" spans="1:13">
      <c r="A476" s="342"/>
      <c r="B476" s="342"/>
      <c r="M476" s="359"/>
    </row>
    <row r="477" spans="1:13">
      <c r="A477" s="342"/>
      <c r="B477" s="342"/>
      <c r="M477" s="359"/>
    </row>
    <row r="478" spans="1:13">
      <c r="A478" s="342"/>
      <c r="B478" s="342"/>
      <c r="M478" s="359"/>
    </row>
    <row r="479" spans="1:13">
      <c r="A479" s="342"/>
      <c r="B479" s="342"/>
      <c r="M479" s="359"/>
    </row>
    <row r="480" spans="1:13">
      <c r="A480" s="342"/>
      <c r="B480" s="342"/>
      <c r="M480" s="359"/>
    </row>
    <row r="481" spans="1:13">
      <c r="A481" s="342"/>
      <c r="B481" s="342"/>
      <c r="M481" s="359"/>
    </row>
    <row r="482" spans="1:13">
      <c r="A482" s="342"/>
      <c r="B482" s="342"/>
      <c r="M482" s="359"/>
    </row>
    <row r="483" spans="1:13">
      <c r="A483" s="342"/>
      <c r="B483" s="342"/>
      <c r="M483" s="359"/>
    </row>
    <row r="484" spans="1:13">
      <c r="A484" s="342"/>
      <c r="B484" s="342"/>
      <c r="M484" s="359"/>
    </row>
    <row r="485" spans="1:13">
      <c r="A485" s="342"/>
      <c r="B485" s="342"/>
      <c r="M485" s="359"/>
    </row>
    <row r="486" spans="1:13">
      <c r="A486" s="342"/>
      <c r="B486" s="342"/>
      <c r="M486" s="359"/>
    </row>
    <row r="487" spans="1:13">
      <c r="A487" s="342"/>
      <c r="B487" s="342"/>
      <c r="M487" s="359"/>
    </row>
    <row r="488" spans="1:13">
      <c r="A488" s="342"/>
      <c r="B488" s="342"/>
      <c r="M488" s="359"/>
    </row>
    <row r="489" spans="1:13">
      <c r="A489" s="342"/>
      <c r="B489" s="342"/>
      <c r="M489" s="359"/>
    </row>
    <row r="490" spans="1:13">
      <c r="A490" s="342"/>
      <c r="B490" s="342"/>
      <c r="M490" s="359"/>
    </row>
    <row r="491" spans="1:13">
      <c r="A491" s="342"/>
      <c r="B491" s="342"/>
      <c r="M491" s="359"/>
    </row>
    <row r="492" spans="1:13">
      <c r="A492" s="342"/>
      <c r="B492" s="342"/>
      <c r="M492" s="359"/>
    </row>
    <row r="493" spans="1:13">
      <c r="A493" s="342"/>
      <c r="B493" s="342"/>
      <c r="M493" s="359"/>
    </row>
    <row r="494" spans="1:13">
      <c r="A494" s="342"/>
      <c r="B494" s="342"/>
      <c r="M494" s="359"/>
    </row>
    <row r="495" spans="1:13">
      <c r="A495" s="342"/>
      <c r="B495" s="342"/>
      <c r="M495" s="359"/>
    </row>
    <row r="496" spans="1:13">
      <c r="A496" s="342"/>
      <c r="B496" s="342"/>
      <c r="M496" s="359"/>
    </row>
    <row r="497" spans="1:13">
      <c r="A497" s="342"/>
      <c r="B497" s="342"/>
      <c r="M497" s="359"/>
    </row>
    <row r="498" spans="1:13">
      <c r="A498" s="342"/>
      <c r="B498" s="342"/>
      <c r="M498" s="359"/>
    </row>
    <row r="499" spans="1:13">
      <c r="A499" s="342"/>
      <c r="B499" s="342"/>
      <c r="M499" s="359"/>
    </row>
    <row r="500" spans="1:13">
      <c r="A500" s="342"/>
      <c r="B500" s="342"/>
      <c r="M500" s="359"/>
    </row>
    <row r="501" spans="1:13">
      <c r="A501" s="342"/>
      <c r="B501" s="342"/>
      <c r="M501" s="359"/>
    </row>
    <row r="502" spans="1:13">
      <c r="A502" s="342"/>
      <c r="B502" s="342"/>
      <c r="M502" s="359"/>
    </row>
    <row r="503" spans="1:13">
      <c r="A503" s="342"/>
      <c r="B503" s="342"/>
      <c r="M503" s="359"/>
    </row>
    <row r="504" spans="1:13">
      <c r="A504" s="342"/>
      <c r="B504" s="342"/>
      <c r="M504" s="359"/>
    </row>
    <row r="505" spans="1:13">
      <c r="A505" s="342"/>
      <c r="B505" s="342"/>
      <c r="M505" s="359"/>
    </row>
    <row r="506" spans="1:13">
      <c r="A506" s="342"/>
      <c r="B506" s="342"/>
      <c r="M506" s="359"/>
    </row>
    <row r="507" spans="1:13">
      <c r="A507" s="342"/>
      <c r="B507" s="342"/>
      <c r="M507" s="359"/>
    </row>
    <row r="508" spans="1:13">
      <c r="A508" s="342"/>
      <c r="B508" s="342"/>
      <c r="M508" s="359"/>
    </row>
  </sheetData>
  <sheetProtection insertRows="0"/>
  <mergeCells count="6">
    <mergeCell ref="B43:E43"/>
    <mergeCell ref="A1:M1"/>
    <mergeCell ref="A2:M3"/>
    <mergeCell ref="B38:H38"/>
    <mergeCell ref="B40:H40"/>
    <mergeCell ref="B42:H42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63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O183"/>
  <sheetViews>
    <sheetView zoomScale="70" zoomScaleNormal="70" zoomScaleSheetLayoutView="70" workbookViewId="0">
      <selection activeCell="B4" sqref="B4"/>
    </sheetView>
  </sheetViews>
  <sheetFormatPr defaultColWidth="12.140625" defaultRowHeight="15.75"/>
  <cols>
    <col min="1" max="1" width="69.28515625" style="382" customWidth="1"/>
    <col min="2" max="2" width="12.140625" style="400" customWidth="1"/>
    <col min="3" max="3" width="20.140625" style="382" customWidth="1"/>
    <col min="4" max="4" width="22.42578125" style="382" customWidth="1"/>
    <col min="5" max="6" width="24.7109375" style="382" customWidth="1"/>
    <col min="7" max="15" width="12.140625" style="367"/>
    <col min="16" max="256" width="12.140625" style="382"/>
    <col min="257" max="257" width="69.28515625" style="382" customWidth="1"/>
    <col min="258" max="258" width="12.140625" style="382" customWidth="1"/>
    <col min="259" max="259" width="20.140625" style="382" customWidth="1"/>
    <col min="260" max="260" width="22.42578125" style="382" customWidth="1"/>
    <col min="261" max="262" width="24.7109375" style="382" customWidth="1"/>
    <col min="263" max="512" width="12.140625" style="382"/>
    <col min="513" max="513" width="69.28515625" style="382" customWidth="1"/>
    <col min="514" max="514" width="12.140625" style="382" customWidth="1"/>
    <col min="515" max="515" width="20.140625" style="382" customWidth="1"/>
    <col min="516" max="516" width="22.42578125" style="382" customWidth="1"/>
    <col min="517" max="518" width="24.7109375" style="382" customWidth="1"/>
    <col min="519" max="768" width="12.140625" style="382"/>
    <col min="769" max="769" width="69.28515625" style="382" customWidth="1"/>
    <col min="770" max="770" width="12.140625" style="382" customWidth="1"/>
    <col min="771" max="771" width="20.140625" style="382" customWidth="1"/>
    <col min="772" max="772" width="22.42578125" style="382" customWidth="1"/>
    <col min="773" max="774" width="24.7109375" style="382" customWidth="1"/>
    <col min="775" max="1024" width="12.140625" style="382"/>
    <col min="1025" max="1025" width="69.28515625" style="382" customWidth="1"/>
    <col min="1026" max="1026" width="12.140625" style="382" customWidth="1"/>
    <col min="1027" max="1027" width="20.140625" style="382" customWidth="1"/>
    <col min="1028" max="1028" width="22.42578125" style="382" customWidth="1"/>
    <col min="1029" max="1030" width="24.7109375" style="382" customWidth="1"/>
    <col min="1031" max="1280" width="12.140625" style="382"/>
    <col min="1281" max="1281" width="69.28515625" style="382" customWidth="1"/>
    <col min="1282" max="1282" width="12.140625" style="382" customWidth="1"/>
    <col min="1283" max="1283" width="20.140625" style="382" customWidth="1"/>
    <col min="1284" max="1284" width="22.42578125" style="382" customWidth="1"/>
    <col min="1285" max="1286" width="24.7109375" style="382" customWidth="1"/>
    <col min="1287" max="1536" width="12.140625" style="382"/>
    <col min="1537" max="1537" width="69.28515625" style="382" customWidth="1"/>
    <col min="1538" max="1538" width="12.140625" style="382" customWidth="1"/>
    <col min="1539" max="1539" width="20.140625" style="382" customWidth="1"/>
    <col min="1540" max="1540" width="22.42578125" style="382" customWidth="1"/>
    <col min="1541" max="1542" width="24.7109375" style="382" customWidth="1"/>
    <col min="1543" max="1792" width="12.140625" style="382"/>
    <col min="1793" max="1793" width="69.28515625" style="382" customWidth="1"/>
    <col min="1794" max="1794" width="12.140625" style="382" customWidth="1"/>
    <col min="1795" max="1795" width="20.140625" style="382" customWidth="1"/>
    <col min="1796" max="1796" width="22.42578125" style="382" customWidth="1"/>
    <col min="1797" max="1798" width="24.7109375" style="382" customWidth="1"/>
    <col min="1799" max="2048" width="12.140625" style="382"/>
    <col min="2049" max="2049" width="69.28515625" style="382" customWidth="1"/>
    <col min="2050" max="2050" width="12.140625" style="382" customWidth="1"/>
    <col min="2051" max="2051" width="20.140625" style="382" customWidth="1"/>
    <col min="2052" max="2052" width="22.42578125" style="382" customWidth="1"/>
    <col min="2053" max="2054" width="24.7109375" style="382" customWidth="1"/>
    <col min="2055" max="2304" width="12.140625" style="382"/>
    <col min="2305" max="2305" width="69.28515625" style="382" customWidth="1"/>
    <col min="2306" max="2306" width="12.140625" style="382" customWidth="1"/>
    <col min="2307" max="2307" width="20.140625" style="382" customWidth="1"/>
    <col min="2308" max="2308" width="22.42578125" style="382" customWidth="1"/>
    <col min="2309" max="2310" width="24.7109375" style="382" customWidth="1"/>
    <col min="2311" max="2560" width="12.140625" style="382"/>
    <col min="2561" max="2561" width="69.28515625" style="382" customWidth="1"/>
    <col min="2562" max="2562" width="12.140625" style="382" customWidth="1"/>
    <col min="2563" max="2563" width="20.140625" style="382" customWidth="1"/>
    <col min="2564" max="2564" width="22.42578125" style="382" customWidth="1"/>
    <col min="2565" max="2566" width="24.7109375" style="382" customWidth="1"/>
    <col min="2567" max="2816" width="12.140625" style="382"/>
    <col min="2817" max="2817" width="69.28515625" style="382" customWidth="1"/>
    <col min="2818" max="2818" width="12.140625" style="382" customWidth="1"/>
    <col min="2819" max="2819" width="20.140625" style="382" customWidth="1"/>
    <col min="2820" max="2820" width="22.42578125" style="382" customWidth="1"/>
    <col min="2821" max="2822" width="24.7109375" style="382" customWidth="1"/>
    <col min="2823" max="3072" width="12.140625" style="382"/>
    <col min="3073" max="3073" width="69.28515625" style="382" customWidth="1"/>
    <col min="3074" max="3074" width="12.140625" style="382" customWidth="1"/>
    <col min="3075" max="3075" width="20.140625" style="382" customWidth="1"/>
    <col min="3076" max="3076" width="22.42578125" style="382" customWidth="1"/>
    <col min="3077" max="3078" width="24.7109375" style="382" customWidth="1"/>
    <col min="3079" max="3328" width="12.140625" style="382"/>
    <col min="3329" max="3329" width="69.28515625" style="382" customWidth="1"/>
    <col min="3330" max="3330" width="12.140625" style="382" customWidth="1"/>
    <col min="3331" max="3331" width="20.140625" style="382" customWidth="1"/>
    <col min="3332" max="3332" width="22.42578125" style="382" customWidth="1"/>
    <col min="3333" max="3334" width="24.7109375" style="382" customWidth="1"/>
    <col min="3335" max="3584" width="12.140625" style="382"/>
    <col min="3585" max="3585" width="69.28515625" style="382" customWidth="1"/>
    <col min="3586" max="3586" width="12.140625" style="382" customWidth="1"/>
    <col min="3587" max="3587" width="20.140625" style="382" customWidth="1"/>
    <col min="3588" max="3588" width="22.42578125" style="382" customWidth="1"/>
    <col min="3589" max="3590" width="24.7109375" style="382" customWidth="1"/>
    <col min="3591" max="3840" width="12.140625" style="382"/>
    <col min="3841" max="3841" width="69.28515625" style="382" customWidth="1"/>
    <col min="3842" max="3842" width="12.140625" style="382" customWidth="1"/>
    <col min="3843" max="3843" width="20.140625" style="382" customWidth="1"/>
    <col min="3844" max="3844" width="22.42578125" style="382" customWidth="1"/>
    <col min="3845" max="3846" width="24.7109375" style="382" customWidth="1"/>
    <col min="3847" max="4096" width="12.140625" style="382"/>
    <col min="4097" max="4097" width="69.28515625" style="382" customWidth="1"/>
    <col min="4098" max="4098" width="12.140625" style="382" customWidth="1"/>
    <col min="4099" max="4099" width="20.140625" style="382" customWidth="1"/>
    <col min="4100" max="4100" width="22.42578125" style="382" customWidth="1"/>
    <col min="4101" max="4102" width="24.7109375" style="382" customWidth="1"/>
    <col min="4103" max="4352" width="12.140625" style="382"/>
    <col min="4353" max="4353" width="69.28515625" style="382" customWidth="1"/>
    <col min="4354" max="4354" width="12.140625" style="382" customWidth="1"/>
    <col min="4355" max="4355" width="20.140625" style="382" customWidth="1"/>
    <col min="4356" max="4356" width="22.42578125" style="382" customWidth="1"/>
    <col min="4357" max="4358" width="24.7109375" style="382" customWidth="1"/>
    <col min="4359" max="4608" width="12.140625" style="382"/>
    <col min="4609" max="4609" width="69.28515625" style="382" customWidth="1"/>
    <col min="4610" max="4610" width="12.140625" style="382" customWidth="1"/>
    <col min="4611" max="4611" width="20.140625" style="382" customWidth="1"/>
    <col min="4612" max="4612" width="22.42578125" style="382" customWidth="1"/>
    <col min="4613" max="4614" width="24.7109375" style="382" customWidth="1"/>
    <col min="4615" max="4864" width="12.140625" style="382"/>
    <col min="4865" max="4865" width="69.28515625" style="382" customWidth="1"/>
    <col min="4866" max="4866" width="12.140625" style="382" customWidth="1"/>
    <col min="4867" max="4867" width="20.140625" style="382" customWidth="1"/>
    <col min="4868" max="4868" width="22.42578125" style="382" customWidth="1"/>
    <col min="4869" max="4870" width="24.7109375" style="382" customWidth="1"/>
    <col min="4871" max="5120" width="12.140625" style="382"/>
    <col min="5121" max="5121" width="69.28515625" style="382" customWidth="1"/>
    <col min="5122" max="5122" width="12.140625" style="382" customWidth="1"/>
    <col min="5123" max="5123" width="20.140625" style="382" customWidth="1"/>
    <col min="5124" max="5124" width="22.42578125" style="382" customWidth="1"/>
    <col min="5125" max="5126" width="24.7109375" style="382" customWidth="1"/>
    <col min="5127" max="5376" width="12.140625" style="382"/>
    <col min="5377" max="5377" width="69.28515625" style="382" customWidth="1"/>
    <col min="5378" max="5378" width="12.140625" style="382" customWidth="1"/>
    <col min="5379" max="5379" width="20.140625" style="382" customWidth="1"/>
    <col min="5380" max="5380" width="22.42578125" style="382" customWidth="1"/>
    <col min="5381" max="5382" width="24.7109375" style="382" customWidth="1"/>
    <col min="5383" max="5632" width="12.140625" style="382"/>
    <col min="5633" max="5633" width="69.28515625" style="382" customWidth="1"/>
    <col min="5634" max="5634" width="12.140625" style="382" customWidth="1"/>
    <col min="5635" max="5635" width="20.140625" style="382" customWidth="1"/>
    <col min="5636" max="5636" width="22.42578125" style="382" customWidth="1"/>
    <col min="5637" max="5638" width="24.7109375" style="382" customWidth="1"/>
    <col min="5639" max="5888" width="12.140625" style="382"/>
    <col min="5889" max="5889" width="69.28515625" style="382" customWidth="1"/>
    <col min="5890" max="5890" width="12.140625" style="382" customWidth="1"/>
    <col min="5891" max="5891" width="20.140625" style="382" customWidth="1"/>
    <col min="5892" max="5892" width="22.42578125" style="382" customWidth="1"/>
    <col min="5893" max="5894" width="24.7109375" style="382" customWidth="1"/>
    <col min="5895" max="6144" width="12.140625" style="382"/>
    <col min="6145" max="6145" width="69.28515625" style="382" customWidth="1"/>
    <col min="6146" max="6146" width="12.140625" style="382" customWidth="1"/>
    <col min="6147" max="6147" width="20.140625" style="382" customWidth="1"/>
    <col min="6148" max="6148" width="22.42578125" style="382" customWidth="1"/>
    <col min="6149" max="6150" width="24.7109375" style="382" customWidth="1"/>
    <col min="6151" max="6400" width="12.140625" style="382"/>
    <col min="6401" max="6401" width="69.28515625" style="382" customWidth="1"/>
    <col min="6402" max="6402" width="12.140625" style="382" customWidth="1"/>
    <col min="6403" max="6403" width="20.140625" style="382" customWidth="1"/>
    <col min="6404" max="6404" width="22.42578125" style="382" customWidth="1"/>
    <col min="6405" max="6406" width="24.7109375" style="382" customWidth="1"/>
    <col min="6407" max="6656" width="12.140625" style="382"/>
    <col min="6657" max="6657" width="69.28515625" style="382" customWidth="1"/>
    <col min="6658" max="6658" width="12.140625" style="382" customWidth="1"/>
    <col min="6659" max="6659" width="20.140625" style="382" customWidth="1"/>
    <col min="6660" max="6660" width="22.42578125" style="382" customWidth="1"/>
    <col min="6661" max="6662" width="24.7109375" style="382" customWidth="1"/>
    <col min="6663" max="6912" width="12.140625" style="382"/>
    <col min="6913" max="6913" width="69.28515625" style="382" customWidth="1"/>
    <col min="6914" max="6914" width="12.140625" style="382" customWidth="1"/>
    <col min="6915" max="6915" width="20.140625" style="382" customWidth="1"/>
    <col min="6916" max="6916" width="22.42578125" style="382" customWidth="1"/>
    <col min="6917" max="6918" width="24.7109375" style="382" customWidth="1"/>
    <col min="6919" max="7168" width="12.140625" style="382"/>
    <col min="7169" max="7169" width="69.28515625" style="382" customWidth="1"/>
    <col min="7170" max="7170" width="12.140625" style="382" customWidth="1"/>
    <col min="7171" max="7171" width="20.140625" style="382" customWidth="1"/>
    <col min="7172" max="7172" width="22.42578125" style="382" customWidth="1"/>
    <col min="7173" max="7174" width="24.7109375" style="382" customWidth="1"/>
    <col min="7175" max="7424" width="12.140625" style="382"/>
    <col min="7425" max="7425" width="69.28515625" style="382" customWidth="1"/>
    <col min="7426" max="7426" width="12.140625" style="382" customWidth="1"/>
    <col min="7427" max="7427" width="20.140625" style="382" customWidth="1"/>
    <col min="7428" max="7428" width="22.42578125" style="382" customWidth="1"/>
    <col min="7429" max="7430" width="24.7109375" style="382" customWidth="1"/>
    <col min="7431" max="7680" width="12.140625" style="382"/>
    <col min="7681" max="7681" width="69.28515625" style="382" customWidth="1"/>
    <col min="7682" max="7682" width="12.140625" style="382" customWidth="1"/>
    <col min="7683" max="7683" width="20.140625" style="382" customWidth="1"/>
    <col min="7684" max="7684" width="22.42578125" style="382" customWidth="1"/>
    <col min="7685" max="7686" width="24.7109375" style="382" customWidth="1"/>
    <col min="7687" max="7936" width="12.140625" style="382"/>
    <col min="7937" max="7937" width="69.28515625" style="382" customWidth="1"/>
    <col min="7938" max="7938" width="12.140625" style="382" customWidth="1"/>
    <col min="7939" max="7939" width="20.140625" style="382" customWidth="1"/>
    <col min="7940" max="7940" width="22.42578125" style="382" customWidth="1"/>
    <col min="7941" max="7942" width="24.7109375" style="382" customWidth="1"/>
    <col min="7943" max="8192" width="12.140625" style="382"/>
    <col min="8193" max="8193" width="69.28515625" style="382" customWidth="1"/>
    <col min="8194" max="8194" width="12.140625" style="382" customWidth="1"/>
    <col min="8195" max="8195" width="20.140625" style="382" customWidth="1"/>
    <col min="8196" max="8196" width="22.42578125" style="382" customWidth="1"/>
    <col min="8197" max="8198" width="24.7109375" style="382" customWidth="1"/>
    <col min="8199" max="8448" width="12.140625" style="382"/>
    <col min="8449" max="8449" width="69.28515625" style="382" customWidth="1"/>
    <col min="8450" max="8450" width="12.140625" style="382" customWidth="1"/>
    <col min="8451" max="8451" width="20.140625" style="382" customWidth="1"/>
    <col min="8452" max="8452" width="22.42578125" style="382" customWidth="1"/>
    <col min="8453" max="8454" width="24.7109375" style="382" customWidth="1"/>
    <col min="8455" max="8704" width="12.140625" style="382"/>
    <col min="8705" max="8705" width="69.28515625" style="382" customWidth="1"/>
    <col min="8706" max="8706" width="12.140625" style="382" customWidth="1"/>
    <col min="8707" max="8707" width="20.140625" style="382" customWidth="1"/>
    <col min="8708" max="8708" width="22.42578125" style="382" customWidth="1"/>
    <col min="8709" max="8710" width="24.7109375" style="382" customWidth="1"/>
    <col min="8711" max="8960" width="12.140625" style="382"/>
    <col min="8961" max="8961" width="69.28515625" style="382" customWidth="1"/>
    <col min="8962" max="8962" width="12.140625" style="382" customWidth="1"/>
    <col min="8963" max="8963" width="20.140625" style="382" customWidth="1"/>
    <col min="8964" max="8964" width="22.42578125" style="382" customWidth="1"/>
    <col min="8965" max="8966" width="24.7109375" style="382" customWidth="1"/>
    <col min="8967" max="9216" width="12.140625" style="382"/>
    <col min="9217" max="9217" width="69.28515625" style="382" customWidth="1"/>
    <col min="9218" max="9218" width="12.140625" style="382" customWidth="1"/>
    <col min="9219" max="9219" width="20.140625" style="382" customWidth="1"/>
    <col min="9220" max="9220" width="22.42578125" style="382" customWidth="1"/>
    <col min="9221" max="9222" width="24.7109375" style="382" customWidth="1"/>
    <col min="9223" max="9472" width="12.140625" style="382"/>
    <col min="9473" max="9473" width="69.28515625" style="382" customWidth="1"/>
    <col min="9474" max="9474" width="12.140625" style="382" customWidth="1"/>
    <col min="9475" max="9475" width="20.140625" style="382" customWidth="1"/>
    <col min="9476" max="9476" width="22.42578125" style="382" customWidth="1"/>
    <col min="9477" max="9478" width="24.7109375" style="382" customWidth="1"/>
    <col min="9479" max="9728" width="12.140625" style="382"/>
    <col min="9729" max="9729" width="69.28515625" style="382" customWidth="1"/>
    <col min="9730" max="9730" width="12.140625" style="382" customWidth="1"/>
    <col min="9731" max="9731" width="20.140625" style="382" customWidth="1"/>
    <col min="9732" max="9732" width="22.42578125" style="382" customWidth="1"/>
    <col min="9733" max="9734" width="24.7109375" style="382" customWidth="1"/>
    <col min="9735" max="9984" width="12.140625" style="382"/>
    <col min="9985" max="9985" width="69.28515625" style="382" customWidth="1"/>
    <col min="9986" max="9986" width="12.140625" style="382" customWidth="1"/>
    <col min="9987" max="9987" width="20.140625" style="382" customWidth="1"/>
    <col min="9988" max="9988" width="22.42578125" style="382" customWidth="1"/>
    <col min="9989" max="9990" width="24.7109375" style="382" customWidth="1"/>
    <col min="9991" max="10240" width="12.140625" style="382"/>
    <col min="10241" max="10241" width="69.28515625" style="382" customWidth="1"/>
    <col min="10242" max="10242" width="12.140625" style="382" customWidth="1"/>
    <col min="10243" max="10243" width="20.140625" style="382" customWidth="1"/>
    <col min="10244" max="10244" width="22.42578125" style="382" customWidth="1"/>
    <col min="10245" max="10246" width="24.7109375" style="382" customWidth="1"/>
    <col min="10247" max="10496" width="12.140625" style="382"/>
    <col min="10497" max="10497" width="69.28515625" style="382" customWidth="1"/>
    <col min="10498" max="10498" width="12.140625" style="382" customWidth="1"/>
    <col min="10499" max="10499" width="20.140625" style="382" customWidth="1"/>
    <col min="10500" max="10500" width="22.42578125" style="382" customWidth="1"/>
    <col min="10501" max="10502" width="24.7109375" style="382" customWidth="1"/>
    <col min="10503" max="10752" width="12.140625" style="382"/>
    <col min="10753" max="10753" width="69.28515625" style="382" customWidth="1"/>
    <col min="10754" max="10754" width="12.140625" style="382" customWidth="1"/>
    <col min="10755" max="10755" width="20.140625" style="382" customWidth="1"/>
    <col min="10756" max="10756" width="22.42578125" style="382" customWidth="1"/>
    <col min="10757" max="10758" width="24.7109375" style="382" customWidth="1"/>
    <col min="10759" max="11008" width="12.140625" style="382"/>
    <col min="11009" max="11009" width="69.28515625" style="382" customWidth="1"/>
    <col min="11010" max="11010" width="12.140625" style="382" customWidth="1"/>
    <col min="11011" max="11011" width="20.140625" style="382" customWidth="1"/>
    <col min="11012" max="11012" width="22.42578125" style="382" customWidth="1"/>
    <col min="11013" max="11014" width="24.7109375" style="382" customWidth="1"/>
    <col min="11015" max="11264" width="12.140625" style="382"/>
    <col min="11265" max="11265" width="69.28515625" style="382" customWidth="1"/>
    <col min="11266" max="11266" width="12.140625" style="382" customWidth="1"/>
    <col min="11267" max="11267" width="20.140625" style="382" customWidth="1"/>
    <col min="11268" max="11268" width="22.42578125" style="382" customWidth="1"/>
    <col min="11269" max="11270" width="24.7109375" style="382" customWidth="1"/>
    <col min="11271" max="11520" width="12.140625" style="382"/>
    <col min="11521" max="11521" width="69.28515625" style="382" customWidth="1"/>
    <col min="11522" max="11522" width="12.140625" style="382" customWidth="1"/>
    <col min="11523" max="11523" width="20.140625" style="382" customWidth="1"/>
    <col min="11524" max="11524" width="22.42578125" style="382" customWidth="1"/>
    <col min="11525" max="11526" width="24.7109375" style="382" customWidth="1"/>
    <col min="11527" max="11776" width="12.140625" style="382"/>
    <col min="11777" max="11777" width="69.28515625" style="382" customWidth="1"/>
    <col min="11778" max="11778" width="12.140625" style="382" customWidth="1"/>
    <col min="11779" max="11779" width="20.140625" style="382" customWidth="1"/>
    <col min="11780" max="11780" width="22.42578125" style="382" customWidth="1"/>
    <col min="11781" max="11782" width="24.7109375" style="382" customWidth="1"/>
    <col min="11783" max="12032" width="12.140625" style="382"/>
    <col min="12033" max="12033" width="69.28515625" style="382" customWidth="1"/>
    <col min="12034" max="12034" width="12.140625" style="382" customWidth="1"/>
    <col min="12035" max="12035" width="20.140625" style="382" customWidth="1"/>
    <col min="12036" max="12036" width="22.42578125" style="382" customWidth="1"/>
    <col min="12037" max="12038" width="24.7109375" style="382" customWidth="1"/>
    <col min="12039" max="12288" width="12.140625" style="382"/>
    <col min="12289" max="12289" width="69.28515625" style="382" customWidth="1"/>
    <col min="12290" max="12290" width="12.140625" style="382" customWidth="1"/>
    <col min="12291" max="12291" width="20.140625" style="382" customWidth="1"/>
    <col min="12292" max="12292" width="22.42578125" style="382" customWidth="1"/>
    <col min="12293" max="12294" width="24.7109375" style="382" customWidth="1"/>
    <col min="12295" max="12544" width="12.140625" style="382"/>
    <col min="12545" max="12545" width="69.28515625" style="382" customWidth="1"/>
    <col min="12546" max="12546" width="12.140625" style="382" customWidth="1"/>
    <col min="12547" max="12547" width="20.140625" style="382" customWidth="1"/>
    <col min="12548" max="12548" width="22.42578125" style="382" customWidth="1"/>
    <col min="12549" max="12550" width="24.7109375" style="382" customWidth="1"/>
    <col min="12551" max="12800" width="12.140625" style="382"/>
    <col min="12801" max="12801" width="69.28515625" style="382" customWidth="1"/>
    <col min="12802" max="12802" width="12.140625" style="382" customWidth="1"/>
    <col min="12803" max="12803" width="20.140625" style="382" customWidth="1"/>
    <col min="12804" max="12804" width="22.42578125" style="382" customWidth="1"/>
    <col min="12805" max="12806" width="24.7109375" style="382" customWidth="1"/>
    <col min="12807" max="13056" width="12.140625" style="382"/>
    <col min="13057" max="13057" width="69.28515625" style="382" customWidth="1"/>
    <col min="13058" max="13058" width="12.140625" style="382" customWidth="1"/>
    <col min="13059" max="13059" width="20.140625" style="382" customWidth="1"/>
    <col min="13060" max="13060" width="22.42578125" style="382" customWidth="1"/>
    <col min="13061" max="13062" width="24.7109375" style="382" customWidth="1"/>
    <col min="13063" max="13312" width="12.140625" style="382"/>
    <col min="13313" max="13313" width="69.28515625" style="382" customWidth="1"/>
    <col min="13314" max="13314" width="12.140625" style="382" customWidth="1"/>
    <col min="13315" max="13315" width="20.140625" style="382" customWidth="1"/>
    <col min="13316" max="13316" width="22.42578125" style="382" customWidth="1"/>
    <col min="13317" max="13318" width="24.7109375" style="382" customWidth="1"/>
    <col min="13319" max="13568" width="12.140625" style="382"/>
    <col min="13569" max="13569" width="69.28515625" style="382" customWidth="1"/>
    <col min="13570" max="13570" width="12.140625" style="382" customWidth="1"/>
    <col min="13571" max="13571" width="20.140625" style="382" customWidth="1"/>
    <col min="13572" max="13572" width="22.42578125" style="382" customWidth="1"/>
    <col min="13573" max="13574" width="24.7109375" style="382" customWidth="1"/>
    <col min="13575" max="13824" width="12.140625" style="382"/>
    <col min="13825" max="13825" width="69.28515625" style="382" customWidth="1"/>
    <col min="13826" max="13826" width="12.140625" style="382" customWidth="1"/>
    <col min="13827" max="13827" width="20.140625" style="382" customWidth="1"/>
    <col min="13828" max="13828" width="22.42578125" style="382" customWidth="1"/>
    <col min="13829" max="13830" width="24.7109375" style="382" customWidth="1"/>
    <col min="13831" max="14080" width="12.140625" style="382"/>
    <col min="14081" max="14081" width="69.28515625" style="382" customWidth="1"/>
    <col min="14082" max="14082" width="12.140625" style="382" customWidth="1"/>
    <col min="14083" max="14083" width="20.140625" style="382" customWidth="1"/>
    <col min="14084" max="14084" width="22.42578125" style="382" customWidth="1"/>
    <col min="14085" max="14086" width="24.7109375" style="382" customWidth="1"/>
    <col min="14087" max="14336" width="12.140625" style="382"/>
    <col min="14337" max="14337" width="69.28515625" style="382" customWidth="1"/>
    <col min="14338" max="14338" width="12.140625" style="382" customWidth="1"/>
    <col min="14339" max="14339" width="20.140625" style="382" customWidth="1"/>
    <col min="14340" max="14340" width="22.42578125" style="382" customWidth="1"/>
    <col min="14341" max="14342" width="24.7109375" style="382" customWidth="1"/>
    <col min="14343" max="14592" width="12.140625" style="382"/>
    <col min="14593" max="14593" width="69.28515625" style="382" customWidth="1"/>
    <col min="14594" max="14594" width="12.140625" style="382" customWidth="1"/>
    <col min="14595" max="14595" width="20.140625" style="382" customWidth="1"/>
    <col min="14596" max="14596" width="22.42578125" style="382" customWidth="1"/>
    <col min="14597" max="14598" width="24.7109375" style="382" customWidth="1"/>
    <col min="14599" max="14848" width="12.140625" style="382"/>
    <col min="14849" max="14849" width="69.28515625" style="382" customWidth="1"/>
    <col min="14850" max="14850" width="12.140625" style="382" customWidth="1"/>
    <col min="14851" max="14851" width="20.140625" style="382" customWidth="1"/>
    <col min="14852" max="14852" width="22.42578125" style="382" customWidth="1"/>
    <col min="14853" max="14854" width="24.7109375" style="382" customWidth="1"/>
    <col min="14855" max="15104" width="12.140625" style="382"/>
    <col min="15105" max="15105" width="69.28515625" style="382" customWidth="1"/>
    <col min="15106" max="15106" width="12.140625" style="382" customWidth="1"/>
    <col min="15107" max="15107" width="20.140625" style="382" customWidth="1"/>
    <col min="15108" max="15108" width="22.42578125" style="382" customWidth="1"/>
    <col min="15109" max="15110" width="24.7109375" style="382" customWidth="1"/>
    <col min="15111" max="15360" width="12.140625" style="382"/>
    <col min="15361" max="15361" width="69.28515625" style="382" customWidth="1"/>
    <col min="15362" max="15362" width="12.140625" style="382" customWidth="1"/>
    <col min="15363" max="15363" width="20.140625" style="382" customWidth="1"/>
    <col min="15364" max="15364" width="22.42578125" style="382" customWidth="1"/>
    <col min="15365" max="15366" width="24.7109375" style="382" customWidth="1"/>
    <col min="15367" max="15616" width="12.140625" style="382"/>
    <col min="15617" max="15617" width="69.28515625" style="382" customWidth="1"/>
    <col min="15618" max="15618" width="12.140625" style="382" customWidth="1"/>
    <col min="15619" max="15619" width="20.140625" style="382" customWidth="1"/>
    <col min="15620" max="15620" width="22.42578125" style="382" customWidth="1"/>
    <col min="15621" max="15622" width="24.7109375" style="382" customWidth="1"/>
    <col min="15623" max="15872" width="12.140625" style="382"/>
    <col min="15873" max="15873" width="69.28515625" style="382" customWidth="1"/>
    <col min="15874" max="15874" width="12.140625" style="382" customWidth="1"/>
    <col min="15875" max="15875" width="20.140625" style="382" customWidth="1"/>
    <col min="15876" max="15876" width="22.42578125" style="382" customWidth="1"/>
    <col min="15877" max="15878" width="24.7109375" style="382" customWidth="1"/>
    <col min="15879" max="16128" width="12.140625" style="382"/>
    <col min="16129" max="16129" width="69.28515625" style="382" customWidth="1"/>
    <col min="16130" max="16130" width="12.140625" style="382" customWidth="1"/>
    <col min="16131" max="16131" width="20.140625" style="382" customWidth="1"/>
    <col min="16132" max="16132" width="22.42578125" style="382" customWidth="1"/>
    <col min="16133" max="16134" width="24.7109375" style="382" customWidth="1"/>
    <col min="16135" max="16384" width="12.140625" style="382"/>
  </cols>
  <sheetData>
    <row r="1" spans="1:15" s="367" customFormat="1">
      <c r="A1" s="262" t="s">
        <v>1172</v>
      </c>
      <c r="B1" s="364"/>
      <c r="C1" s="365"/>
      <c r="D1" s="259"/>
      <c r="E1" s="366"/>
    </row>
    <row r="2" spans="1:15" s="367" customFormat="1">
      <c r="A2" s="484" t="s">
        <v>1139</v>
      </c>
      <c r="B2" s="484"/>
      <c r="C2" s="484"/>
      <c r="D2" s="484"/>
      <c r="E2" s="368"/>
    </row>
    <row r="3" spans="1:15" s="367" customFormat="1">
      <c r="B3" s="364"/>
      <c r="C3" s="365"/>
      <c r="D3" s="369"/>
      <c r="E3" s="368"/>
    </row>
    <row r="4" spans="1:15" s="107" customFormat="1">
      <c r="A4" s="113" t="s">
        <v>854</v>
      </c>
      <c r="B4" s="114" t="str">
        <f>pdeName</f>
        <v>Stara Planina Hold Plc</v>
      </c>
      <c r="C4" s="262"/>
      <c r="D4" s="262"/>
      <c r="H4" s="111"/>
    </row>
    <row r="5" spans="1:15" s="107" customFormat="1">
      <c r="A5" s="113" t="s">
        <v>831</v>
      </c>
      <c r="B5" s="115" t="str">
        <f>pdeBulstat</f>
        <v>121227995</v>
      </c>
      <c r="C5" s="263"/>
      <c r="D5" s="261"/>
      <c r="H5" s="117"/>
    </row>
    <row r="6" spans="1:15" s="107" customFormat="1">
      <c r="A6" s="113" t="s">
        <v>855</v>
      </c>
      <c r="B6" s="118">
        <f>_endDate</f>
        <v>45930</v>
      </c>
      <c r="C6" s="263"/>
      <c r="D6" s="261"/>
      <c r="H6" s="119"/>
    </row>
    <row r="7" spans="1:15" s="367" customFormat="1">
      <c r="A7" s="113"/>
      <c r="B7" s="107"/>
      <c r="E7" s="370"/>
      <c r="F7" s="371" t="s">
        <v>856</v>
      </c>
    </row>
    <row r="8" spans="1:15" s="375" customFormat="1" ht="47.25">
      <c r="A8" s="372" t="s">
        <v>1140</v>
      </c>
      <c r="B8" s="373" t="s">
        <v>1141</v>
      </c>
      <c r="C8" s="372" t="s">
        <v>1142</v>
      </c>
      <c r="D8" s="372" t="s">
        <v>1143</v>
      </c>
      <c r="E8" s="372" t="s">
        <v>1144</v>
      </c>
      <c r="F8" s="372" t="s">
        <v>1145</v>
      </c>
      <c r="G8" s="374"/>
      <c r="H8" s="374"/>
      <c r="I8" s="374"/>
      <c r="J8" s="374"/>
      <c r="K8" s="374"/>
      <c r="L8" s="374"/>
      <c r="M8" s="374"/>
      <c r="N8" s="374"/>
      <c r="O8" s="374"/>
    </row>
    <row r="9" spans="1:15" s="375" customFormat="1">
      <c r="A9" s="376" t="s">
        <v>2</v>
      </c>
      <c r="B9" s="377" t="s">
        <v>3</v>
      </c>
      <c r="C9" s="376">
        <v>1</v>
      </c>
      <c r="D9" s="376">
        <v>2</v>
      </c>
      <c r="E9" s="376">
        <v>3</v>
      </c>
      <c r="F9" s="376">
        <v>4</v>
      </c>
      <c r="G9" s="378"/>
      <c r="H9" s="378"/>
      <c r="I9" s="378"/>
      <c r="J9" s="378"/>
      <c r="K9" s="378"/>
      <c r="L9" s="378"/>
      <c r="M9" s="378"/>
      <c r="N9" s="378"/>
      <c r="O9" s="378"/>
    </row>
    <row r="10" spans="1:15">
      <c r="A10" s="379" t="s">
        <v>1146</v>
      </c>
      <c r="B10" s="380"/>
      <c r="C10" s="381"/>
      <c r="D10" s="381"/>
      <c r="E10" s="381"/>
      <c r="F10" s="381"/>
    </row>
    <row r="11" spans="1:15" ht="21" customHeight="1">
      <c r="A11" s="383" t="s">
        <v>1147</v>
      </c>
      <c r="B11" s="373"/>
      <c r="C11" s="381"/>
      <c r="D11" s="381"/>
      <c r="E11" s="381"/>
      <c r="F11" s="381"/>
    </row>
    <row r="12" spans="1:15">
      <c r="A12" s="77" t="s">
        <v>1148</v>
      </c>
      <c r="B12" s="78"/>
      <c r="C12" s="18">
        <v>2331</v>
      </c>
      <c r="D12" s="18">
        <v>64.53</v>
      </c>
      <c r="E12" s="18">
        <v>2331</v>
      </c>
      <c r="F12" s="384">
        <v>0</v>
      </c>
    </row>
    <row r="13" spans="1:15">
      <c r="A13" s="77" t="s">
        <v>1149</v>
      </c>
      <c r="B13" s="78"/>
      <c r="C13" s="18">
        <v>3542</v>
      </c>
      <c r="D13" s="18">
        <v>99.39</v>
      </c>
      <c r="E13" s="18"/>
      <c r="F13" s="384">
        <f>C13</f>
        <v>3542</v>
      </c>
    </row>
    <row r="14" spans="1:15">
      <c r="A14" s="77" t="s">
        <v>1150</v>
      </c>
      <c r="B14" s="78"/>
      <c r="C14" s="18">
        <v>2413</v>
      </c>
      <c r="D14" s="18">
        <v>92.65</v>
      </c>
      <c r="E14" s="18">
        <v>0</v>
      </c>
      <c r="F14" s="384">
        <v>2413</v>
      </c>
    </row>
    <row r="15" spans="1:15">
      <c r="A15" s="77" t="s">
        <v>1151</v>
      </c>
      <c r="B15" s="78"/>
      <c r="C15" s="18">
        <v>8323</v>
      </c>
      <c r="D15" s="18">
        <v>51.4</v>
      </c>
      <c r="E15" s="18">
        <v>8323</v>
      </c>
      <c r="F15" s="384">
        <v>0</v>
      </c>
    </row>
    <row r="16" spans="1:15">
      <c r="A16" s="77" t="s">
        <v>1152</v>
      </c>
      <c r="B16" s="78"/>
      <c r="C16" s="18">
        <v>33</v>
      </c>
      <c r="D16" s="18">
        <v>65</v>
      </c>
      <c r="E16" s="18">
        <v>0</v>
      </c>
      <c r="F16" s="384">
        <v>33</v>
      </c>
    </row>
    <row r="17" spans="1:6">
      <c r="A17" s="77" t="s">
        <v>1173</v>
      </c>
      <c r="B17" s="78"/>
      <c r="C17" s="18"/>
      <c r="D17" s="18"/>
      <c r="E17" s="18"/>
      <c r="F17" s="384">
        <v>99</v>
      </c>
    </row>
    <row r="18" spans="1:6">
      <c r="A18" s="77">
        <v>7</v>
      </c>
      <c r="B18" s="78"/>
      <c r="C18" s="18"/>
      <c r="D18" s="18"/>
      <c r="E18" s="18"/>
      <c r="F18" s="384">
        <v>0</v>
      </c>
    </row>
    <row r="19" spans="1:6">
      <c r="A19" s="77">
        <v>8</v>
      </c>
      <c r="B19" s="78"/>
      <c r="C19" s="18"/>
      <c r="D19" s="18"/>
      <c r="E19" s="18"/>
      <c r="F19" s="384">
        <v>0</v>
      </c>
    </row>
    <row r="20" spans="1:6">
      <c r="A20" s="77">
        <v>9</v>
      </c>
      <c r="B20" s="78"/>
      <c r="C20" s="18"/>
      <c r="D20" s="18"/>
      <c r="E20" s="18"/>
      <c r="F20" s="384">
        <v>0</v>
      </c>
    </row>
    <row r="21" spans="1:6">
      <c r="A21" s="77">
        <v>10</v>
      </c>
      <c r="B21" s="78"/>
      <c r="C21" s="18"/>
      <c r="D21" s="18"/>
      <c r="E21" s="18"/>
      <c r="F21" s="384">
        <v>0</v>
      </c>
    </row>
    <row r="22" spans="1:6">
      <c r="A22" s="77">
        <v>11</v>
      </c>
      <c r="B22" s="78"/>
      <c r="C22" s="18"/>
      <c r="D22" s="18"/>
      <c r="E22" s="18"/>
      <c r="F22" s="384">
        <v>0</v>
      </c>
    </row>
    <row r="23" spans="1:6">
      <c r="A23" s="77">
        <v>12</v>
      </c>
      <c r="B23" s="78"/>
      <c r="C23" s="18"/>
      <c r="D23" s="18"/>
      <c r="E23" s="18"/>
      <c r="F23" s="384">
        <v>0</v>
      </c>
    </row>
    <row r="24" spans="1:6">
      <c r="A24" s="77">
        <v>13</v>
      </c>
      <c r="B24" s="78"/>
      <c r="C24" s="18"/>
      <c r="D24" s="18"/>
      <c r="E24" s="18"/>
      <c r="F24" s="384"/>
    </row>
    <row r="25" spans="1:6">
      <c r="A25" s="77">
        <v>14</v>
      </c>
      <c r="B25" s="78"/>
      <c r="C25" s="18"/>
      <c r="D25" s="18"/>
      <c r="E25" s="18"/>
      <c r="F25" s="384"/>
    </row>
    <row r="26" spans="1:6">
      <c r="A26" s="77">
        <v>15</v>
      </c>
      <c r="B26" s="78"/>
      <c r="C26" s="18"/>
      <c r="D26" s="18"/>
      <c r="E26" s="18"/>
      <c r="F26" s="384">
        <v>0</v>
      </c>
    </row>
    <row r="27" spans="1:6">
      <c r="A27" s="385" t="s">
        <v>1153</v>
      </c>
      <c r="B27" s="386" t="s">
        <v>466</v>
      </c>
      <c r="C27" s="387">
        <f>SUM(C12:C26)</f>
        <v>16642</v>
      </c>
      <c r="D27" s="387"/>
      <c r="E27" s="387">
        <f>SUM(E12:E26)</f>
        <v>10654</v>
      </c>
      <c r="F27" s="387">
        <f>SUM(F12:F26)</f>
        <v>6087</v>
      </c>
    </row>
    <row r="28" spans="1:6">
      <c r="A28" s="383" t="s">
        <v>1154</v>
      </c>
      <c r="B28" s="386"/>
    </row>
    <row r="29" spans="1:6">
      <c r="A29" s="77">
        <v>1</v>
      </c>
      <c r="B29" s="78"/>
      <c r="C29" s="18"/>
      <c r="D29" s="18"/>
      <c r="E29" s="18"/>
      <c r="F29" s="384">
        <v>0</v>
      </c>
    </row>
    <row r="30" spans="1:6">
      <c r="A30" s="77">
        <v>2</v>
      </c>
      <c r="B30" s="78"/>
      <c r="C30" s="18"/>
      <c r="D30" s="18"/>
      <c r="E30" s="18"/>
      <c r="F30" s="384">
        <v>0</v>
      </c>
    </row>
    <row r="31" spans="1:6">
      <c r="A31" s="77">
        <v>3</v>
      </c>
      <c r="B31" s="78"/>
      <c r="C31" s="18"/>
      <c r="D31" s="18"/>
      <c r="E31" s="18"/>
      <c r="F31" s="384">
        <v>0</v>
      </c>
    </row>
    <row r="32" spans="1:6">
      <c r="A32" s="77">
        <v>4</v>
      </c>
      <c r="B32" s="78"/>
      <c r="C32" s="18"/>
      <c r="D32" s="18"/>
      <c r="E32" s="18"/>
      <c r="F32" s="384">
        <v>0</v>
      </c>
    </row>
    <row r="33" spans="1:6">
      <c r="A33" s="77">
        <v>5</v>
      </c>
      <c r="B33" s="78"/>
      <c r="C33" s="18"/>
      <c r="D33" s="18"/>
      <c r="E33" s="18"/>
      <c r="F33" s="384">
        <v>0</v>
      </c>
    </row>
    <row r="34" spans="1:6">
      <c r="A34" s="77">
        <v>6</v>
      </c>
      <c r="B34" s="78"/>
      <c r="C34" s="18"/>
      <c r="D34" s="18"/>
      <c r="E34" s="18"/>
      <c r="F34" s="384">
        <v>0</v>
      </c>
    </row>
    <row r="35" spans="1:6">
      <c r="A35" s="77">
        <v>7</v>
      </c>
      <c r="B35" s="78"/>
      <c r="C35" s="18"/>
      <c r="D35" s="18"/>
      <c r="E35" s="18"/>
      <c r="F35" s="384">
        <v>0</v>
      </c>
    </row>
    <row r="36" spans="1:6">
      <c r="A36" s="77">
        <v>8</v>
      </c>
      <c r="B36" s="78"/>
      <c r="C36" s="18"/>
      <c r="D36" s="18"/>
      <c r="E36" s="18"/>
      <c r="F36" s="384">
        <v>0</v>
      </c>
    </row>
    <row r="37" spans="1:6">
      <c r="A37" s="77">
        <v>9</v>
      </c>
      <c r="B37" s="78"/>
      <c r="C37" s="18"/>
      <c r="D37" s="18"/>
      <c r="E37" s="18"/>
      <c r="F37" s="384">
        <v>0</v>
      </c>
    </row>
    <row r="38" spans="1:6">
      <c r="A38" s="77">
        <v>10</v>
      </c>
      <c r="B38" s="78"/>
      <c r="C38" s="18"/>
      <c r="D38" s="18"/>
      <c r="E38" s="18"/>
      <c r="F38" s="384">
        <v>0</v>
      </c>
    </row>
    <row r="39" spans="1:6">
      <c r="A39" s="77">
        <v>11</v>
      </c>
      <c r="B39" s="78"/>
      <c r="C39" s="18"/>
      <c r="D39" s="18"/>
      <c r="E39" s="18"/>
      <c r="F39" s="384">
        <v>0</v>
      </c>
    </row>
    <row r="40" spans="1:6">
      <c r="A40" s="77">
        <v>12</v>
      </c>
      <c r="B40" s="78"/>
      <c r="C40" s="18"/>
      <c r="D40" s="18"/>
      <c r="E40" s="18"/>
      <c r="F40" s="384">
        <v>0</v>
      </c>
    </row>
    <row r="41" spans="1:6">
      <c r="A41" s="77">
        <v>13</v>
      </c>
      <c r="B41" s="78"/>
      <c r="C41" s="18"/>
      <c r="D41" s="18"/>
      <c r="E41" s="18"/>
      <c r="F41" s="384">
        <v>0</v>
      </c>
    </row>
    <row r="42" spans="1:6">
      <c r="A42" s="77">
        <v>14</v>
      </c>
      <c r="B42" s="78"/>
      <c r="C42" s="18"/>
      <c r="D42" s="18"/>
      <c r="E42" s="18"/>
      <c r="F42" s="384">
        <v>0</v>
      </c>
    </row>
    <row r="43" spans="1:6">
      <c r="A43" s="77">
        <v>15</v>
      </c>
      <c r="B43" s="78"/>
      <c r="C43" s="18"/>
      <c r="D43" s="18"/>
      <c r="E43" s="18"/>
      <c r="F43" s="384">
        <v>0</v>
      </c>
    </row>
    <row r="44" spans="1:6">
      <c r="A44" s="385" t="s">
        <v>1155</v>
      </c>
      <c r="B44" s="386" t="s">
        <v>468</v>
      </c>
      <c r="C44" s="387">
        <v>0</v>
      </c>
      <c r="D44" s="387"/>
      <c r="E44" s="387">
        <v>0</v>
      </c>
      <c r="F44" s="387">
        <v>0</v>
      </c>
    </row>
    <row r="45" spans="1:6">
      <c r="A45" s="383" t="s">
        <v>1156</v>
      </c>
      <c r="B45" s="388"/>
      <c r="C45" s="389"/>
      <c r="D45" s="381"/>
      <c r="E45" s="381"/>
      <c r="F45" s="381"/>
    </row>
    <row r="46" spans="1:6">
      <c r="A46" s="77" t="s">
        <v>1157</v>
      </c>
      <c r="B46" s="78"/>
      <c r="C46" s="18">
        <v>5409</v>
      </c>
      <c r="D46" s="18">
        <v>30.61</v>
      </c>
      <c r="E46" s="18">
        <v>5409</v>
      </c>
      <c r="F46" s="384">
        <v>0</v>
      </c>
    </row>
    <row r="47" spans="1:6">
      <c r="A47" s="77" t="s">
        <v>1158</v>
      </c>
      <c r="B47" s="78"/>
      <c r="C47" s="18">
        <v>1903</v>
      </c>
      <c r="D47" s="18">
        <v>49.99</v>
      </c>
      <c r="E47" s="18">
        <v>1903</v>
      </c>
      <c r="F47" s="384">
        <v>0</v>
      </c>
    </row>
    <row r="48" spans="1:6">
      <c r="A48" s="77" t="s">
        <v>1181</v>
      </c>
      <c r="B48" s="78"/>
      <c r="C48" s="18"/>
      <c r="D48" s="18"/>
      <c r="E48" s="18"/>
      <c r="F48" s="384">
        <v>0</v>
      </c>
    </row>
    <row r="49" spans="1:6">
      <c r="A49" s="77">
        <v>4</v>
      </c>
      <c r="B49" s="78"/>
      <c r="C49" s="18"/>
      <c r="D49" s="18"/>
      <c r="E49" s="18"/>
      <c r="F49" s="384"/>
    </row>
    <row r="50" spans="1:6">
      <c r="A50" s="77">
        <v>5</v>
      </c>
      <c r="B50" s="78"/>
      <c r="C50" s="18"/>
      <c r="D50" s="18"/>
      <c r="E50" s="18"/>
      <c r="F50" s="384">
        <v>0</v>
      </c>
    </row>
    <row r="51" spans="1:6">
      <c r="A51" s="77">
        <v>6</v>
      </c>
      <c r="B51" s="78"/>
      <c r="C51" s="18"/>
      <c r="D51" s="18"/>
      <c r="E51" s="18"/>
      <c r="F51" s="384">
        <v>0</v>
      </c>
    </row>
    <row r="52" spans="1:6">
      <c r="A52" s="77">
        <v>7</v>
      </c>
      <c r="B52" s="78"/>
      <c r="C52" s="18"/>
      <c r="D52" s="18"/>
      <c r="E52" s="18"/>
      <c r="F52" s="384">
        <v>0</v>
      </c>
    </row>
    <row r="53" spans="1:6">
      <c r="A53" s="77">
        <v>8</v>
      </c>
      <c r="B53" s="78"/>
      <c r="C53" s="18"/>
      <c r="D53" s="18"/>
      <c r="E53" s="18"/>
      <c r="F53" s="384">
        <v>0</v>
      </c>
    </row>
    <row r="54" spans="1:6">
      <c r="A54" s="77">
        <v>9</v>
      </c>
      <c r="B54" s="78"/>
      <c r="C54" s="18"/>
      <c r="D54" s="18"/>
      <c r="E54" s="18"/>
      <c r="F54" s="384">
        <v>0</v>
      </c>
    </row>
    <row r="55" spans="1:6">
      <c r="A55" s="77">
        <v>10</v>
      </c>
      <c r="B55" s="78"/>
      <c r="C55" s="18"/>
      <c r="D55" s="18"/>
      <c r="E55" s="18"/>
      <c r="F55" s="384">
        <v>0</v>
      </c>
    </row>
    <row r="56" spans="1:6">
      <c r="A56" s="77">
        <v>11</v>
      </c>
      <c r="B56" s="78"/>
      <c r="C56" s="18"/>
      <c r="D56" s="18"/>
      <c r="E56" s="18"/>
      <c r="F56" s="384">
        <v>0</v>
      </c>
    </row>
    <row r="57" spans="1:6">
      <c r="A57" s="77">
        <v>12</v>
      </c>
      <c r="B57" s="78"/>
      <c r="C57" s="18"/>
      <c r="D57" s="18"/>
      <c r="E57" s="18"/>
      <c r="F57" s="384">
        <v>0</v>
      </c>
    </row>
    <row r="58" spans="1:6">
      <c r="A58" s="77">
        <v>13</v>
      </c>
      <c r="B58" s="78"/>
      <c r="C58" s="18"/>
      <c r="D58" s="18"/>
      <c r="E58" s="18"/>
      <c r="F58" s="384">
        <v>0</v>
      </c>
    </row>
    <row r="59" spans="1:6">
      <c r="A59" s="77">
        <v>14</v>
      </c>
      <c r="B59" s="78"/>
      <c r="C59" s="18"/>
      <c r="D59" s="18"/>
      <c r="E59" s="18"/>
      <c r="F59" s="384">
        <v>0</v>
      </c>
    </row>
    <row r="60" spans="1:6">
      <c r="A60" s="77">
        <v>15</v>
      </c>
      <c r="B60" s="78"/>
      <c r="C60" s="18"/>
      <c r="D60" s="18"/>
      <c r="E60" s="18"/>
      <c r="F60" s="384">
        <v>0</v>
      </c>
    </row>
    <row r="61" spans="1:6">
      <c r="A61" s="385" t="s">
        <v>1159</v>
      </c>
      <c r="B61" s="386" t="s">
        <v>470</v>
      </c>
      <c r="C61" s="387">
        <f>SUM(C46:C60)</f>
        <v>7312</v>
      </c>
      <c r="D61" s="387"/>
      <c r="E61" s="387">
        <f>SUM(E46:E60)</f>
        <v>7312</v>
      </c>
      <c r="F61" s="387">
        <f>SUM(F46:F60)</f>
        <v>0</v>
      </c>
    </row>
    <row r="62" spans="1:6">
      <c r="A62" s="379" t="s">
        <v>1160</v>
      </c>
      <c r="B62" s="386"/>
      <c r="C62" s="381"/>
      <c r="D62" s="381"/>
      <c r="E62" s="381"/>
      <c r="F62" s="381"/>
    </row>
    <row r="63" spans="1:6">
      <c r="A63" s="77" t="s">
        <v>1161</v>
      </c>
      <c r="B63" s="78"/>
      <c r="C63" s="18">
        <v>5730</v>
      </c>
      <c r="D63" s="18">
        <v>20</v>
      </c>
      <c r="E63" s="18"/>
      <c r="F63" s="384">
        <f>C63</f>
        <v>5730</v>
      </c>
    </row>
    <row r="64" spans="1:6">
      <c r="A64" s="77" t="s">
        <v>1162</v>
      </c>
      <c r="B64" s="78"/>
      <c r="C64" s="18">
        <v>805</v>
      </c>
      <c r="D64" s="18">
        <v>5</v>
      </c>
      <c r="E64" s="18"/>
      <c r="F64" s="384">
        <f>C64</f>
        <v>805</v>
      </c>
    </row>
    <row r="65" spans="1:6">
      <c r="A65" s="77" t="s">
        <v>1163</v>
      </c>
      <c r="B65" s="78"/>
      <c r="C65" s="18">
        <v>0</v>
      </c>
      <c r="D65" s="18">
        <v>24.2</v>
      </c>
      <c r="E65" s="18"/>
      <c r="F65" s="384">
        <v>0</v>
      </c>
    </row>
    <row r="66" spans="1:6">
      <c r="A66" s="77" t="s">
        <v>1164</v>
      </c>
      <c r="B66" s="78"/>
      <c r="C66" s="18">
        <v>2</v>
      </c>
      <c r="D66" s="18">
        <v>20</v>
      </c>
      <c r="E66" s="18"/>
      <c r="F66" s="384">
        <f>C66</f>
        <v>2</v>
      </c>
    </row>
    <row r="67" spans="1:6">
      <c r="A67" s="77">
        <v>5</v>
      </c>
      <c r="B67" s="78"/>
      <c r="C67" s="18"/>
      <c r="D67" s="18"/>
      <c r="E67" s="18"/>
      <c r="F67" s="384">
        <v>0</v>
      </c>
    </row>
    <row r="68" spans="1:6">
      <c r="A68" s="77">
        <v>6</v>
      </c>
      <c r="B68" s="78"/>
      <c r="C68" s="18"/>
      <c r="D68" s="18"/>
      <c r="E68" s="18"/>
      <c r="F68" s="384">
        <v>0</v>
      </c>
    </row>
    <row r="69" spans="1:6">
      <c r="A69" s="77">
        <v>7</v>
      </c>
      <c r="B69" s="78"/>
      <c r="C69" s="18"/>
      <c r="D69" s="18"/>
      <c r="E69" s="18"/>
      <c r="F69" s="384">
        <v>0</v>
      </c>
    </row>
    <row r="70" spans="1:6">
      <c r="A70" s="77">
        <v>8</v>
      </c>
      <c r="B70" s="78"/>
      <c r="C70" s="18"/>
      <c r="D70" s="18"/>
      <c r="E70" s="18"/>
      <c r="F70" s="384">
        <v>0</v>
      </c>
    </row>
    <row r="71" spans="1:6">
      <c r="A71" s="77">
        <v>9</v>
      </c>
      <c r="B71" s="78"/>
      <c r="C71" s="18"/>
      <c r="D71" s="18"/>
      <c r="E71" s="18"/>
      <c r="F71" s="384">
        <v>0</v>
      </c>
    </row>
    <row r="72" spans="1:6">
      <c r="A72" s="77">
        <v>10</v>
      </c>
      <c r="B72" s="78"/>
      <c r="C72" s="18"/>
      <c r="D72" s="18"/>
      <c r="E72" s="18"/>
      <c r="F72" s="384">
        <v>0</v>
      </c>
    </row>
    <row r="73" spans="1:6">
      <c r="A73" s="77">
        <v>11</v>
      </c>
      <c r="B73" s="78"/>
      <c r="C73" s="18"/>
      <c r="D73" s="18"/>
      <c r="E73" s="18"/>
      <c r="F73" s="384">
        <v>0</v>
      </c>
    </row>
    <row r="74" spans="1:6">
      <c r="A74" s="77">
        <v>12</v>
      </c>
      <c r="B74" s="78"/>
      <c r="C74" s="18"/>
      <c r="D74" s="18"/>
      <c r="E74" s="18"/>
      <c r="F74" s="384">
        <v>0</v>
      </c>
    </row>
    <row r="75" spans="1:6">
      <c r="A75" s="77">
        <v>13</v>
      </c>
      <c r="B75" s="78"/>
      <c r="C75" s="18"/>
      <c r="D75" s="18"/>
      <c r="E75" s="18"/>
      <c r="F75" s="384">
        <v>0</v>
      </c>
    </row>
    <row r="76" spans="1:6">
      <c r="A76" s="77">
        <v>14</v>
      </c>
      <c r="B76" s="78"/>
      <c r="C76" s="18"/>
      <c r="D76" s="18"/>
      <c r="E76" s="18"/>
      <c r="F76" s="384">
        <v>0</v>
      </c>
    </row>
    <row r="77" spans="1:6">
      <c r="A77" s="77">
        <v>15</v>
      </c>
      <c r="B77" s="78"/>
      <c r="C77" s="18"/>
      <c r="D77" s="18"/>
      <c r="E77" s="18"/>
      <c r="F77" s="384">
        <v>0</v>
      </c>
    </row>
    <row r="78" spans="1:6">
      <c r="A78" s="385" t="s">
        <v>1165</v>
      </c>
      <c r="B78" s="386" t="s">
        <v>472</v>
      </c>
      <c r="C78" s="387">
        <f>SUM(C63:C77)</f>
        <v>6537</v>
      </c>
      <c r="D78" s="387"/>
      <c r="E78" s="387">
        <v>0</v>
      </c>
      <c r="F78" s="387">
        <f>SUM(F63:F77)</f>
        <v>6537</v>
      </c>
    </row>
    <row r="79" spans="1:6">
      <c r="A79" s="390" t="s">
        <v>1166</v>
      </c>
      <c r="B79" s="386" t="s">
        <v>473</v>
      </c>
      <c r="C79" s="387">
        <f>C27+C61+C78</f>
        <v>30491</v>
      </c>
      <c r="D79" s="387"/>
      <c r="E79" s="387">
        <f>E27+E61+E78</f>
        <v>17966</v>
      </c>
      <c r="F79" s="387">
        <f>F27+F61+F78</f>
        <v>12624</v>
      </c>
    </row>
    <row r="80" spans="1:6">
      <c r="A80" s="379" t="s">
        <v>1167</v>
      </c>
      <c r="B80" s="386"/>
      <c r="C80" s="391"/>
      <c r="D80" s="391"/>
      <c r="E80" s="391"/>
      <c r="F80" s="391"/>
    </row>
    <row r="81" spans="1:6">
      <c r="A81" s="383" t="s">
        <v>1147</v>
      </c>
      <c r="B81" s="392"/>
      <c r="C81" s="381"/>
      <c r="D81" s="381"/>
      <c r="E81" s="381"/>
      <c r="F81" s="381"/>
    </row>
    <row r="82" spans="1:6">
      <c r="A82" s="77">
        <v>1</v>
      </c>
      <c r="B82" s="78"/>
      <c r="C82" s="393"/>
      <c r="D82" s="393"/>
      <c r="E82" s="18"/>
      <c r="F82" s="384"/>
    </row>
    <row r="83" spans="1:6">
      <c r="A83" s="77">
        <v>2</v>
      </c>
      <c r="B83" s="78"/>
      <c r="C83" s="393"/>
      <c r="D83" s="393"/>
      <c r="E83" s="18"/>
      <c r="F83" s="384"/>
    </row>
    <row r="84" spans="1:6">
      <c r="A84" s="77">
        <v>3</v>
      </c>
      <c r="B84" s="78"/>
      <c r="C84" s="18"/>
      <c r="D84" s="18"/>
      <c r="E84" s="18"/>
      <c r="F84" s="384"/>
    </row>
    <row r="85" spans="1:6">
      <c r="A85" s="77">
        <v>4</v>
      </c>
      <c r="B85" s="78"/>
      <c r="C85" s="18"/>
      <c r="D85" s="18"/>
      <c r="E85" s="18"/>
      <c r="F85" s="384">
        <v>0</v>
      </c>
    </row>
    <row r="86" spans="1:6">
      <c r="A86" s="77">
        <v>5</v>
      </c>
      <c r="B86" s="78"/>
      <c r="C86" s="18"/>
      <c r="D86" s="18"/>
      <c r="E86" s="18"/>
      <c r="F86" s="384">
        <v>0</v>
      </c>
    </row>
    <row r="87" spans="1:6">
      <c r="A87" s="77">
        <v>6</v>
      </c>
      <c r="B87" s="78"/>
      <c r="C87" s="18"/>
      <c r="D87" s="18"/>
      <c r="E87" s="18"/>
      <c r="F87" s="384">
        <v>0</v>
      </c>
    </row>
    <row r="88" spans="1:6">
      <c r="A88" s="77">
        <v>7</v>
      </c>
      <c r="B88" s="78"/>
      <c r="C88" s="18"/>
      <c r="D88" s="18"/>
      <c r="E88" s="18"/>
      <c r="F88" s="384">
        <v>0</v>
      </c>
    </row>
    <row r="89" spans="1:6">
      <c r="A89" s="77">
        <v>8</v>
      </c>
      <c r="B89" s="78"/>
      <c r="C89" s="18"/>
      <c r="D89" s="18"/>
      <c r="E89" s="18"/>
      <c r="F89" s="384">
        <v>0</v>
      </c>
    </row>
    <row r="90" spans="1:6">
      <c r="A90" s="77">
        <v>9</v>
      </c>
      <c r="B90" s="78"/>
      <c r="C90" s="18"/>
      <c r="D90" s="18"/>
      <c r="E90" s="18"/>
      <c r="F90" s="384">
        <v>0</v>
      </c>
    </row>
    <row r="91" spans="1:6">
      <c r="A91" s="77">
        <v>10</v>
      </c>
      <c r="B91" s="78"/>
      <c r="C91" s="18"/>
      <c r="D91" s="18"/>
      <c r="E91" s="18"/>
      <c r="F91" s="384">
        <v>0</v>
      </c>
    </row>
    <row r="92" spans="1:6">
      <c r="A92" s="77">
        <v>11</v>
      </c>
      <c r="B92" s="78"/>
      <c r="C92" s="18"/>
      <c r="D92" s="18"/>
      <c r="E92" s="18"/>
      <c r="F92" s="384">
        <v>0</v>
      </c>
    </row>
    <row r="93" spans="1:6">
      <c r="A93" s="77">
        <v>12</v>
      </c>
      <c r="B93" s="78"/>
      <c r="C93" s="18"/>
      <c r="D93" s="18"/>
      <c r="E93" s="18"/>
      <c r="F93" s="384">
        <v>0</v>
      </c>
    </row>
    <row r="94" spans="1:6">
      <c r="A94" s="77">
        <v>13</v>
      </c>
      <c r="B94" s="78"/>
      <c r="C94" s="18"/>
      <c r="D94" s="18"/>
      <c r="E94" s="18"/>
      <c r="F94" s="384">
        <v>0</v>
      </c>
    </row>
    <row r="95" spans="1:6">
      <c r="A95" s="77">
        <v>14</v>
      </c>
      <c r="B95" s="78"/>
      <c r="C95" s="18"/>
      <c r="D95" s="18"/>
      <c r="E95" s="18"/>
      <c r="F95" s="384">
        <v>0</v>
      </c>
    </row>
    <row r="96" spans="1:6">
      <c r="A96" s="77">
        <v>15</v>
      </c>
      <c r="B96" s="78"/>
      <c r="C96" s="18"/>
      <c r="D96" s="18"/>
      <c r="E96" s="18"/>
      <c r="F96" s="384">
        <v>0</v>
      </c>
    </row>
    <row r="97" spans="1:6">
      <c r="A97" s="385" t="s">
        <v>1153</v>
      </c>
      <c r="B97" s="386" t="s">
        <v>475</v>
      </c>
      <c r="C97" s="387">
        <v>0</v>
      </c>
      <c r="D97" s="387"/>
      <c r="E97" s="387">
        <v>0</v>
      </c>
      <c r="F97" s="387">
        <v>0</v>
      </c>
    </row>
    <row r="98" spans="1:6">
      <c r="A98" s="383" t="s">
        <v>1154</v>
      </c>
      <c r="B98" s="394"/>
      <c r="C98" s="391"/>
      <c r="D98" s="391"/>
      <c r="E98" s="391"/>
      <c r="F98" s="391"/>
    </row>
    <row r="99" spans="1:6">
      <c r="A99" s="77">
        <v>1</v>
      </c>
      <c r="B99" s="78"/>
      <c r="C99" s="18"/>
      <c r="D99" s="18"/>
      <c r="E99" s="18"/>
      <c r="F99" s="384">
        <v>0</v>
      </c>
    </row>
    <row r="100" spans="1:6">
      <c r="A100" s="77">
        <v>2</v>
      </c>
      <c r="B100" s="78"/>
      <c r="C100" s="18"/>
      <c r="D100" s="18"/>
      <c r="E100" s="18"/>
      <c r="F100" s="384">
        <v>0</v>
      </c>
    </row>
    <row r="101" spans="1:6">
      <c r="A101" s="77">
        <v>3</v>
      </c>
      <c r="B101" s="78"/>
      <c r="C101" s="18"/>
      <c r="D101" s="18"/>
      <c r="E101" s="18"/>
      <c r="F101" s="384">
        <v>0</v>
      </c>
    </row>
    <row r="102" spans="1:6">
      <c r="A102" s="77">
        <v>4</v>
      </c>
      <c r="B102" s="78"/>
      <c r="C102" s="18"/>
      <c r="D102" s="18"/>
      <c r="E102" s="18"/>
      <c r="F102" s="384">
        <v>0</v>
      </c>
    </row>
    <row r="103" spans="1:6">
      <c r="A103" s="77">
        <v>5</v>
      </c>
      <c r="B103" s="78"/>
      <c r="C103" s="18"/>
      <c r="D103" s="18"/>
      <c r="E103" s="18"/>
      <c r="F103" s="384">
        <v>0</v>
      </c>
    </row>
    <row r="104" spans="1:6">
      <c r="A104" s="77">
        <v>6</v>
      </c>
      <c r="B104" s="78"/>
      <c r="C104" s="18"/>
      <c r="D104" s="18"/>
      <c r="E104" s="18"/>
      <c r="F104" s="384">
        <v>0</v>
      </c>
    </row>
    <row r="105" spans="1:6">
      <c r="A105" s="77">
        <v>7</v>
      </c>
      <c r="B105" s="78"/>
      <c r="C105" s="18"/>
      <c r="D105" s="18"/>
      <c r="E105" s="18"/>
      <c r="F105" s="384">
        <v>0</v>
      </c>
    </row>
    <row r="106" spans="1:6">
      <c r="A106" s="77">
        <v>8</v>
      </c>
      <c r="B106" s="78"/>
      <c r="C106" s="18"/>
      <c r="D106" s="18"/>
      <c r="E106" s="18"/>
      <c r="F106" s="384">
        <v>0</v>
      </c>
    </row>
    <row r="107" spans="1:6">
      <c r="A107" s="77">
        <v>9</v>
      </c>
      <c r="B107" s="78"/>
      <c r="C107" s="18"/>
      <c r="D107" s="18"/>
      <c r="E107" s="18"/>
      <c r="F107" s="384">
        <v>0</v>
      </c>
    </row>
    <row r="108" spans="1:6">
      <c r="A108" s="77">
        <v>10</v>
      </c>
      <c r="B108" s="78"/>
      <c r="C108" s="18"/>
      <c r="D108" s="18"/>
      <c r="E108" s="18"/>
      <c r="F108" s="384">
        <v>0</v>
      </c>
    </row>
    <row r="109" spans="1:6">
      <c r="A109" s="77">
        <v>11</v>
      </c>
      <c r="B109" s="78"/>
      <c r="C109" s="18"/>
      <c r="D109" s="18"/>
      <c r="E109" s="18"/>
      <c r="F109" s="384">
        <v>0</v>
      </c>
    </row>
    <row r="110" spans="1:6">
      <c r="A110" s="77">
        <v>12</v>
      </c>
      <c r="B110" s="78"/>
      <c r="C110" s="18"/>
      <c r="D110" s="18"/>
      <c r="E110" s="18"/>
      <c r="F110" s="384">
        <v>0</v>
      </c>
    </row>
    <row r="111" spans="1:6">
      <c r="A111" s="77">
        <v>13</v>
      </c>
      <c r="B111" s="78"/>
      <c r="C111" s="18"/>
      <c r="D111" s="18"/>
      <c r="E111" s="18"/>
      <c r="F111" s="384">
        <v>0</v>
      </c>
    </row>
    <row r="112" spans="1:6">
      <c r="A112" s="77">
        <v>14</v>
      </c>
      <c r="B112" s="78"/>
      <c r="C112" s="18"/>
      <c r="D112" s="18"/>
      <c r="E112" s="18"/>
      <c r="F112" s="384">
        <v>0</v>
      </c>
    </row>
    <row r="113" spans="1:6">
      <c r="A113" s="77">
        <v>15</v>
      </c>
      <c r="B113" s="78"/>
      <c r="C113" s="18"/>
      <c r="D113" s="18"/>
      <c r="E113" s="18"/>
      <c r="F113" s="384">
        <v>0</v>
      </c>
    </row>
    <row r="114" spans="1:6">
      <c r="A114" s="385" t="s">
        <v>1155</v>
      </c>
      <c r="B114" s="386" t="s">
        <v>476</v>
      </c>
      <c r="C114" s="387">
        <v>0</v>
      </c>
      <c r="D114" s="387"/>
      <c r="E114" s="387">
        <v>0</v>
      </c>
      <c r="F114" s="387">
        <v>0</v>
      </c>
    </row>
    <row r="115" spans="1:6">
      <c r="A115" s="383" t="s">
        <v>1156</v>
      </c>
      <c r="B115" s="386"/>
      <c r="C115" s="381"/>
      <c r="D115" s="381"/>
      <c r="E115" s="381"/>
      <c r="F115" s="381"/>
    </row>
    <row r="116" spans="1:6">
      <c r="A116" s="77">
        <v>1</v>
      </c>
      <c r="B116" s="78"/>
      <c r="C116" s="18"/>
      <c r="D116" s="18"/>
      <c r="E116" s="18"/>
      <c r="F116" s="384"/>
    </row>
    <row r="117" spans="1:6">
      <c r="A117" s="77">
        <v>2</v>
      </c>
      <c r="B117" s="78"/>
      <c r="C117" s="18"/>
      <c r="D117" s="18"/>
      <c r="E117" s="18"/>
      <c r="F117" s="384">
        <v>0</v>
      </c>
    </row>
    <row r="118" spans="1:6">
      <c r="A118" s="77">
        <v>3</v>
      </c>
      <c r="B118" s="78"/>
      <c r="C118" s="18"/>
      <c r="D118" s="18"/>
      <c r="E118" s="18"/>
      <c r="F118" s="384">
        <v>0</v>
      </c>
    </row>
    <row r="119" spans="1:6">
      <c r="A119" s="77">
        <v>4</v>
      </c>
      <c r="B119" s="78"/>
      <c r="C119" s="18"/>
      <c r="D119" s="18"/>
      <c r="E119" s="18"/>
      <c r="F119" s="384">
        <v>0</v>
      </c>
    </row>
    <row r="120" spans="1:6">
      <c r="A120" s="77">
        <v>5</v>
      </c>
      <c r="B120" s="78"/>
      <c r="C120" s="18"/>
      <c r="D120" s="18"/>
      <c r="E120" s="18"/>
      <c r="F120" s="384">
        <v>0</v>
      </c>
    </row>
    <row r="121" spans="1:6">
      <c r="A121" s="77">
        <v>6</v>
      </c>
      <c r="B121" s="78"/>
      <c r="C121" s="18"/>
      <c r="D121" s="18"/>
      <c r="E121" s="18"/>
      <c r="F121" s="384">
        <v>0</v>
      </c>
    </row>
    <row r="122" spans="1:6">
      <c r="A122" s="77">
        <v>7</v>
      </c>
      <c r="B122" s="78"/>
      <c r="C122" s="18"/>
      <c r="D122" s="18"/>
      <c r="E122" s="18"/>
      <c r="F122" s="384">
        <v>0</v>
      </c>
    </row>
    <row r="123" spans="1:6">
      <c r="A123" s="77">
        <v>8</v>
      </c>
      <c r="B123" s="78"/>
      <c r="C123" s="18"/>
      <c r="D123" s="18"/>
      <c r="E123" s="18"/>
      <c r="F123" s="384">
        <v>0</v>
      </c>
    </row>
    <row r="124" spans="1:6">
      <c r="A124" s="77">
        <v>9</v>
      </c>
      <c r="B124" s="78"/>
      <c r="C124" s="18"/>
      <c r="D124" s="18"/>
      <c r="E124" s="18"/>
      <c r="F124" s="384">
        <v>0</v>
      </c>
    </row>
    <row r="125" spans="1:6">
      <c r="A125" s="77">
        <v>10</v>
      </c>
      <c r="B125" s="78"/>
      <c r="C125" s="18"/>
      <c r="D125" s="18"/>
      <c r="E125" s="18"/>
      <c r="F125" s="384">
        <v>0</v>
      </c>
    </row>
    <row r="126" spans="1:6">
      <c r="A126" s="77">
        <v>11</v>
      </c>
      <c r="B126" s="78"/>
      <c r="C126" s="18"/>
      <c r="D126" s="18"/>
      <c r="E126" s="18"/>
      <c r="F126" s="384">
        <v>0</v>
      </c>
    </row>
    <row r="127" spans="1:6">
      <c r="A127" s="77">
        <v>12</v>
      </c>
      <c r="B127" s="78"/>
      <c r="C127" s="18"/>
      <c r="D127" s="18"/>
      <c r="E127" s="18"/>
      <c r="F127" s="384">
        <v>0</v>
      </c>
    </row>
    <row r="128" spans="1:6">
      <c r="A128" s="77">
        <v>13</v>
      </c>
      <c r="B128" s="78"/>
      <c r="C128" s="18"/>
      <c r="D128" s="18"/>
      <c r="E128" s="18"/>
      <c r="F128" s="384">
        <v>0</v>
      </c>
    </row>
    <row r="129" spans="1:6">
      <c r="A129" s="77">
        <v>14</v>
      </c>
      <c r="B129" s="78"/>
      <c r="C129" s="18"/>
      <c r="D129" s="18"/>
      <c r="E129" s="18"/>
      <c r="F129" s="384">
        <v>0</v>
      </c>
    </row>
    <row r="130" spans="1:6">
      <c r="A130" s="77">
        <v>15</v>
      </c>
      <c r="B130" s="78"/>
      <c r="C130" s="18"/>
      <c r="D130" s="18"/>
      <c r="E130" s="18"/>
      <c r="F130" s="384">
        <v>0</v>
      </c>
    </row>
    <row r="131" spans="1:6">
      <c r="A131" s="385" t="s">
        <v>1159</v>
      </c>
      <c r="B131" s="386" t="s">
        <v>477</v>
      </c>
      <c r="C131" s="387">
        <v>0</v>
      </c>
      <c r="D131" s="387"/>
      <c r="E131" s="387">
        <v>0</v>
      </c>
      <c r="F131" s="387">
        <v>0</v>
      </c>
    </row>
    <row r="132" spans="1:6">
      <c r="A132" s="379" t="s">
        <v>1160</v>
      </c>
      <c r="B132" s="386"/>
      <c r="C132" s="381"/>
      <c r="D132" s="381"/>
      <c r="E132" s="381"/>
      <c r="F132" s="381"/>
    </row>
    <row r="133" spans="1:6">
      <c r="A133" s="77">
        <v>1</v>
      </c>
      <c r="B133" s="78"/>
      <c r="C133" s="18"/>
      <c r="D133" s="18"/>
      <c r="E133" s="18"/>
      <c r="F133" s="384">
        <v>0</v>
      </c>
    </row>
    <row r="134" spans="1:6">
      <c r="A134" s="77">
        <v>2</v>
      </c>
      <c r="B134" s="78"/>
      <c r="C134" s="18"/>
      <c r="D134" s="18"/>
      <c r="E134" s="18"/>
      <c r="F134" s="384">
        <v>0</v>
      </c>
    </row>
    <row r="135" spans="1:6">
      <c r="A135" s="77">
        <v>3</v>
      </c>
      <c r="B135" s="78"/>
      <c r="C135" s="18"/>
      <c r="D135" s="18"/>
      <c r="E135" s="18"/>
      <c r="F135" s="384">
        <v>0</v>
      </c>
    </row>
    <row r="136" spans="1:6">
      <c r="A136" s="77">
        <v>4</v>
      </c>
      <c r="B136" s="78"/>
      <c r="C136" s="18"/>
      <c r="D136" s="18"/>
      <c r="E136" s="18"/>
      <c r="F136" s="384">
        <v>0</v>
      </c>
    </row>
    <row r="137" spans="1:6">
      <c r="A137" s="77">
        <v>5</v>
      </c>
      <c r="B137" s="78"/>
      <c r="C137" s="18"/>
      <c r="D137" s="18"/>
      <c r="E137" s="18"/>
      <c r="F137" s="384">
        <v>0</v>
      </c>
    </row>
    <row r="138" spans="1:6">
      <c r="A138" s="77">
        <v>6</v>
      </c>
      <c r="B138" s="78"/>
      <c r="C138" s="18"/>
      <c r="D138" s="18"/>
      <c r="E138" s="18"/>
      <c r="F138" s="384">
        <v>0</v>
      </c>
    </row>
    <row r="139" spans="1:6">
      <c r="A139" s="77">
        <v>7</v>
      </c>
      <c r="B139" s="78"/>
      <c r="C139" s="18"/>
      <c r="D139" s="18"/>
      <c r="E139" s="18"/>
      <c r="F139" s="384">
        <v>0</v>
      </c>
    </row>
    <row r="140" spans="1:6">
      <c r="A140" s="77">
        <v>8</v>
      </c>
      <c r="B140" s="78"/>
      <c r="C140" s="18"/>
      <c r="D140" s="18"/>
      <c r="E140" s="18"/>
      <c r="F140" s="384">
        <v>0</v>
      </c>
    </row>
    <row r="141" spans="1:6">
      <c r="A141" s="77">
        <v>9</v>
      </c>
      <c r="B141" s="78"/>
      <c r="C141" s="18"/>
      <c r="D141" s="18"/>
      <c r="E141" s="18"/>
      <c r="F141" s="384">
        <v>0</v>
      </c>
    </row>
    <row r="142" spans="1:6">
      <c r="A142" s="77">
        <v>10</v>
      </c>
      <c r="B142" s="78"/>
      <c r="C142" s="18"/>
      <c r="D142" s="18"/>
      <c r="E142" s="18"/>
      <c r="F142" s="384">
        <v>0</v>
      </c>
    </row>
    <row r="143" spans="1:6">
      <c r="A143" s="77">
        <v>11</v>
      </c>
      <c r="B143" s="78"/>
      <c r="C143" s="18"/>
      <c r="D143" s="18"/>
      <c r="E143" s="18"/>
      <c r="F143" s="384">
        <v>0</v>
      </c>
    </row>
    <row r="144" spans="1:6">
      <c r="A144" s="77">
        <v>12</v>
      </c>
      <c r="B144" s="78"/>
      <c r="C144" s="18"/>
      <c r="D144" s="18"/>
      <c r="E144" s="18"/>
      <c r="F144" s="384">
        <v>0</v>
      </c>
    </row>
    <row r="145" spans="1:8">
      <c r="A145" s="77">
        <v>13</v>
      </c>
      <c r="B145" s="78"/>
      <c r="C145" s="18"/>
      <c r="D145" s="18"/>
      <c r="E145" s="18"/>
      <c r="F145" s="384">
        <v>0</v>
      </c>
    </row>
    <row r="146" spans="1:8">
      <c r="A146" s="77">
        <v>14</v>
      </c>
      <c r="B146" s="78"/>
      <c r="C146" s="18"/>
      <c r="D146" s="18"/>
      <c r="E146" s="18"/>
      <c r="F146" s="384">
        <v>0</v>
      </c>
    </row>
    <row r="147" spans="1:8">
      <c r="A147" s="77">
        <v>15</v>
      </c>
      <c r="B147" s="78"/>
      <c r="C147" s="18"/>
      <c r="D147" s="18"/>
      <c r="E147" s="18"/>
      <c r="F147" s="384">
        <v>0</v>
      </c>
    </row>
    <row r="148" spans="1:8">
      <c r="A148" s="385" t="s">
        <v>1165</v>
      </c>
      <c r="B148" s="386" t="s">
        <v>478</v>
      </c>
      <c r="C148" s="387">
        <v>0</v>
      </c>
      <c r="D148" s="387"/>
      <c r="E148" s="387">
        <v>0</v>
      </c>
      <c r="F148" s="387">
        <v>0</v>
      </c>
    </row>
    <row r="149" spans="1:8">
      <c r="A149" s="390" t="s">
        <v>1168</v>
      </c>
      <c r="B149" s="386" t="s">
        <v>479</v>
      </c>
      <c r="C149" s="387">
        <v>0</v>
      </c>
      <c r="D149" s="387"/>
      <c r="E149" s="387">
        <v>0</v>
      </c>
      <c r="F149" s="387">
        <v>0</v>
      </c>
    </row>
    <row r="150" spans="1:8" s="367" customFormat="1">
      <c r="A150" s="395"/>
      <c r="B150" s="488"/>
      <c r="C150" s="488"/>
      <c r="D150" s="488"/>
      <c r="E150" s="488"/>
      <c r="F150" s="396"/>
      <c r="G150" s="397"/>
      <c r="H150" s="398"/>
    </row>
    <row r="151" spans="1:8" s="367" customFormat="1">
      <c r="B151" s="399"/>
    </row>
    <row r="152" spans="1:8" s="367" customFormat="1">
      <c r="A152" s="81" t="s">
        <v>1177</v>
      </c>
      <c r="B152" s="479">
        <f>pdeReportingDate</f>
        <v>45958</v>
      </c>
      <c r="C152" s="479"/>
      <c r="D152" s="467"/>
      <c r="E152" s="467"/>
      <c r="F152" s="467"/>
      <c r="G152" s="467"/>
      <c r="H152" s="467"/>
    </row>
    <row r="153" spans="1:8" s="367" customFormat="1">
      <c r="A153" s="81"/>
      <c r="B153" s="194"/>
      <c r="C153" s="194"/>
      <c r="D153" s="194"/>
      <c r="E153" s="194"/>
      <c r="F153" s="194"/>
      <c r="G153" s="194"/>
      <c r="H153" s="194"/>
    </row>
    <row r="154" spans="1:8" s="367" customFormat="1">
      <c r="A154" s="82" t="s">
        <v>1178</v>
      </c>
      <c r="B154" s="482" t="str">
        <f>authorName</f>
        <v>Kremena Dulgerova</v>
      </c>
      <c r="C154" s="482"/>
      <c r="D154" s="195"/>
      <c r="E154" s="195"/>
      <c r="F154" s="195"/>
      <c r="G154" s="195"/>
      <c r="H154" s="195"/>
    </row>
    <row r="155" spans="1:8" s="367" customFormat="1">
      <c r="A155" s="82"/>
      <c r="B155" s="195"/>
      <c r="C155" s="195"/>
      <c r="D155" s="195"/>
      <c r="E155" s="195"/>
      <c r="F155" s="195"/>
      <c r="G155" s="195"/>
      <c r="H155" s="195"/>
    </row>
    <row r="156" spans="1:8" s="367" customFormat="1">
      <c r="A156" s="82" t="s">
        <v>1179</v>
      </c>
      <c r="B156" s="195"/>
      <c r="C156" s="195"/>
      <c r="D156" s="195"/>
      <c r="E156" s="195"/>
      <c r="F156" s="195"/>
      <c r="G156" s="195"/>
      <c r="H156" s="195"/>
    </row>
    <row r="157" spans="1:8" s="367" customFormat="1" ht="15.75" customHeight="1">
      <c r="A157" s="193"/>
      <c r="B157" s="478" t="s">
        <v>245</v>
      </c>
      <c r="C157" s="478"/>
      <c r="D157" s="478"/>
      <c r="E157" s="478"/>
      <c r="F157" s="40"/>
      <c r="G157" s="13"/>
      <c r="H157" s="12"/>
    </row>
    <row r="158" spans="1:8" s="367" customFormat="1">
      <c r="B158" s="399"/>
    </row>
    <row r="159" spans="1:8" s="367" customFormat="1">
      <c r="B159" s="399"/>
    </row>
    <row r="160" spans="1:8" s="367" customFormat="1">
      <c r="B160" s="399"/>
    </row>
    <row r="161" spans="2:2" s="367" customFormat="1">
      <c r="B161" s="399"/>
    </row>
    <row r="162" spans="2:2" s="367" customFormat="1">
      <c r="B162" s="399"/>
    </row>
    <row r="163" spans="2:2" s="367" customFormat="1">
      <c r="B163" s="399"/>
    </row>
    <row r="164" spans="2:2" s="367" customFormat="1">
      <c r="B164" s="399"/>
    </row>
    <row r="165" spans="2:2" s="367" customFormat="1">
      <c r="B165" s="399"/>
    </row>
    <row r="166" spans="2:2" s="367" customFormat="1">
      <c r="B166" s="399"/>
    </row>
    <row r="167" spans="2:2" s="367" customFormat="1">
      <c r="B167" s="399"/>
    </row>
    <row r="168" spans="2:2" s="367" customFormat="1">
      <c r="B168" s="399"/>
    </row>
    <row r="169" spans="2:2" s="367" customFormat="1">
      <c r="B169" s="399"/>
    </row>
    <row r="170" spans="2:2" s="367" customFormat="1">
      <c r="B170" s="399"/>
    </row>
    <row r="171" spans="2:2" s="367" customFormat="1">
      <c r="B171" s="399"/>
    </row>
    <row r="172" spans="2:2" s="367" customFormat="1">
      <c r="B172" s="399"/>
    </row>
    <row r="173" spans="2:2" s="367" customFormat="1">
      <c r="B173" s="399"/>
    </row>
    <row r="174" spans="2:2" s="367" customFormat="1">
      <c r="B174" s="399"/>
    </row>
    <row r="175" spans="2:2" s="367" customFormat="1">
      <c r="B175" s="399"/>
    </row>
    <row r="176" spans="2:2" s="367" customFormat="1">
      <c r="B176" s="399"/>
    </row>
    <row r="177" spans="2:2" s="367" customFormat="1">
      <c r="B177" s="399"/>
    </row>
    <row r="178" spans="2:2" s="367" customFormat="1">
      <c r="B178" s="399"/>
    </row>
    <row r="179" spans="2:2" s="367" customFormat="1">
      <c r="B179" s="399"/>
    </row>
    <row r="180" spans="2:2" s="367" customFormat="1">
      <c r="B180" s="399"/>
    </row>
    <row r="181" spans="2:2" s="367" customFormat="1">
      <c r="B181" s="399"/>
    </row>
    <row r="182" spans="2:2" s="367" customFormat="1">
      <c r="B182" s="399"/>
    </row>
    <row r="183" spans="2:2" s="367" customFormat="1">
      <c r="B183" s="399"/>
    </row>
  </sheetData>
  <sheetProtection insertRows="0"/>
  <mergeCells count="5">
    <mergeCell ref="A2:D2"/>
    <mergeCell ref="B152:C152"/>
    <mergeCell ref="B154:C154"/>
    <mergeCell ref="B150:E150"/>
    <mergeCell ref="B157:E157"/>
  </mergeCells>
  <phoneticPr fontId="17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54" fitToHeight="2" orientation="portrait" verticalDpi="300" r:id="rId1"/>
  <headerFooter alignWithMargins="0"/>
  <rowBreaks count="2" manualBreakCount="2">
    <brk id="63" max="5" man="1"/>
    <brk id="11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3" t="s">
        <v>698</v>
      </c>
      <c r="B1" s="64"/>
      <c r="C1" s="64"/>
      <c r="D1" s="64"/>
      <c r="E1" s="64"/>
      <c r="F1" s="64"/>
      <c r="G1" s="64"/>
      <c r="H1" s="64"/>
      <c r="I1" s="64"/>
      <c r="J1" s="65"/>
    </row>
    <row r="2" spans="1:10" ht="15.75">
      <c r="A2" s="64" t="str">
        <f>CONCATENATE("на информацията, въведена в справките на ",UPPER(pdeName))</f>
        <v>на информацията, въведена в справките на STARA PLANINA HOLD PLC</v>
      </c>
      <c r="B2" s="64"/>
      <c r="C2" s="64"/>
      <c r="D2" s="64"/>
      <c r="E2" s="64"/>
      <c r="F2" s="64"/>
      <c r="G2" s="64"/>
      <c r="H2" s="64"/>
      <c r="I2" s="64"/>
      <c r="J2" s="65"/>
    </row>
    <row r="3" spans="1:10" ht="15.75">
      <c r="A3" s="64" t="str">
        <f>CONCATENATE("за периода от ",TEXT(startDate,"dd.mm.yyyy г.")," до ",TEXT(endDate,"dd.mm.yyyy г."))</f>
        <v>за периода от 01.01.2025 г. до 30.09.2025 г.</v>
      </c>
      <c r="B3" s="36"/>
      <c r="C3" s="36"/>
      <c r="D3" s="36"/>
      <c r="E3" s="36"/>
      <c r="F3" s="36"/>
      <c r="G3" s="36"/>
      <c r="H3" s="36"/>
      <c r="I3" s="36"/>
      <c r="J3" s="66"/>
    </row>
    <row r="5" spans="1:10" ht="25.5" customHeight="1">
      <c r="A5" s="69" t="s">
        <v>699</v>
      </c>
      <c r="B5" s="70" t="s">
        <v>700</v>
      </c>
      <c r="C5" s="71" t="s">
        <v>701</v>
      </c>
      <c r="D5" s="72" t="s">
        <v>702</v>
      </c>
      <c r="E5" s="71" t="s">
        <v>703</v>
      </c>
      <c r="F5" s="70" t="s">
        <v>704</v>
      </c>
      <c r="G5" s="69" t="s">
        <v>705</v>
      </c>
    </row>
    <row r="6" spans="1:10" ht="18.75" customHeight="1">
      <c r="A6" s="74" t="s">
        <v>706</v>
      </c>
      <c r="B6" s="67" t="s">
        <v>707</v>
      </c>
      <c r="C6" s="73">
        <f>'1-Balance sheet'!C95</f>
        <v>55734</v>
      </c>
      <c r="D6" s="90">
        <f t="shared" ref="D6:D15" si="0">C6-E6</f>
        <v>0</v>
      </c>
      <c r="E6" s="73">
        <f>'1-Balance sheet'!G95</f>
        <v>55734</v>
      </c>
      <c r="F6" s="68" t="s">
        <v>708</v>
      </c>
      <c r="G6" s="74" t="s">
        <v>706</v>
      </c>
    </row>
    <row r="7" spans="1:10" ht="18.75" customHeight="1">
      <c r="A7" s="74" t="s">
        <v>706</v>
      </c>
      <c r="B7" s="67" t="s">
        <v>709</v>
      </c>
      <c r="C7" s="73">
        <f>'1-Balance sheet'!G37</f>
        <v>47081</v>
      </c>
      <c r="D7" s="90">
        <f t="shared" si="0"/>
        <v>26306</v>
      </c>
      <c r="E7" s="73">
        <f>'1-Balance sheet'!G18</f>
        <v>20775</v>
      </c>
      <c r="F7" s="68" t="s">
        <v>420</v>
      </c>
      <c r="G7" s="74" t="s">
        <v>706</v>
      </c>
    </row>
    <row r="8" spans="1:10" ht="18.75" customHeight="1">
      <c r="A8" s="74" t="s">
        <v>706</v>
      </c>
      <c r="B8" s="67" t="s">
        <v>710</v>
      </c>
      <c r="C8" s="73">
        <f>ABS('1-Balance sheet'!G32)-ABS('1-Balance sheet'!G33)</f>
        <v>5626</v>
      </c>
      <c r="D8" s="90">
        <f t="shared" si="0"/>
        <v>0</v>
      </c>
      <c r="E8" s="73">
        <f>ABS('2-Income statement'!C44)-ABS('2-Income statement'!G44)</f>
        <v>5626</v>
      </c>
      <c r="F8" s="68" t="s">
        <v>711</v>
      </c>
      <c r="G8" s="75" t="s">
        <v>712</v>
      </c>
    </row>
    <row r="9" spans="1:10" ht="18.75" customHeight="1">
      <c r="A9" s="74" t="s">
        <v>706</v>
      </c>
      <c r="B9" s="67" t="s">
        <v>713</v>
      </c>
      <c r="C9" s="73">
        <f>'1-Balance sheet'!D92</f>
        <v>5609</v>
      </c>
      <c r="D9" s="90">
        <f t="shared" si="0"/>
        <v>0</v>
      </c>
      <c r="E9" s="73">
        <f>'3-Cash flow statement'!C45</f>
        <v>5609</v>
      </c>
      <c r="F9" s="68" t="s">
        <v>714</v>
      </c>
      <c r="G9" s="75" t="s">
        <v>715</v>
      </c>
    </row>
    <row r="10" spans="1:10" ht="18.75" customHeight="1">
      <c r="A10" s="74" t="s">
        <v>706</v>
      </c>
      <c r="B10" s="67" t="s">
        <v>716</v>
      </c>
      <c r="C10" s="73">
        <f>'1-Balance sheet'!C92</f>
        <v>4799</v>
      </c>
      <c r="D10" s="90">
        <f t="shared" si="0"/>
        <v>0</v>
      </c>
      <c r="E10" s="73">
        <f>'3-Cash flow statement'!C46</f>
        <v>4799</v>
      </c>
      <c r="F10" s="68" t="s">
        <v>717</v>
      </c>
      <c r="G10" s="75" t="s">
        <v>715</v>
      </c>
    </row>
    <row r="11" spans="1:10" ht="18.75" customHeight="1">
      <c r="A11" s="74" t="s">
        <v>706</v>
      </c>
      <c r="B11" s="67" t="s">
        <v>709</v>
      </c>
      <c r="C11" s="73">
        <f>'1-Balance sheet'!G37</f>
        <v>47081</v>
      </c>
      <c r="D11" s="90">
        <f t="shared" si="0"/>
        <v>0</v>
      </c>
      <c r="E11" s="73">
        <f>'4-Owners equity'!L34</f>
        <v>47081</v>
      </c>
      <c r="F11" s="68" t="s">
        <v>718</v>
      </c>
      <c r="G11" s="75" t="s">
        <v>719</v>
      </c>
    </row>
    <row r="12" spans="1:10" ht="18.75" customHeight="1">
      <c r="A12" s="74" t="s">
        <v>706</v>
      </c>
      <c r="B12" s="67" t="s">
        <v>720</v>
      </c>
      <c r="C12" s="73">
        <f>'1-Balance sheet'!C36</f>
        <v>16642</v>
      </c>
      <c r="D12" s="90">
        <f t="shared" si="0"/>
        <v>16642</v>
      </c>
      <c r="E12" s="73">
        <f>'Reference 5'!C29+'Reference 5'!C99</f>
        <v>0</v>
      </c>
      <c r="F12" s="68" t="s">
        <v>721</v>
      </c>
      <c r="G12" s="75" t="s">
        <v>722</v>
      </c>
    </row>
    <row r="13" spans="1:10" ht="18.75" customHeight="1">
      <c r="A13" s="74" t="s">
        <v>706</v>
      </c>
      <c r="B13" s="67" t="s">
        <v>723</v>
      </c>
      <c r="C13" s="73">
        <f>'1-Balance sheet'!C37</f>
        <v>0</v>
      </c>
      <c r="D13" s="90">
        <f t="shared" si="0"/>
        <v>-5409</v>
      </c>
      <c r="E13" s="73">
        <f>'Reference 5'!C46+'Reference 5'!C116</f>
        <v>5409</v>
      </c>
      <c r="F13" s="68" t="s">
        <v>724</v>
      </c>
      <c r="G13" s="75" t="s">
        <v>722</v>
      </c>
    </row>
    <row r="14" spans="1:10" ht="18.75" customHeight="1">
      <c r="A14" s="74" t="s">
        <v>706</v>
      </c>
      <c r="B14" s="67" t="s">
        <v>725</v>
      </c>
      <c r="C14" s="73">
        <f>'1-Balance sheet'!C38</f>
        <v>7312</v>
      </c>
      <c r="D14" s="90">
        <f t="shared" si="0"/>
        <v>1582</v>
      </c>
      <c r="E14" s="73">
        <f>'Reference 5'!C63+'Reference 5'!C133</f>
        <v>5730</v>
      </c>
      <c r="F14" s="68" t="s">
        <v>726</v>
      </c>
      <c r="G14" s="75" t="s">
        <v>722</v>
      </c>
    </row>
    <row r="15" spans="1:10" ht="18.75" customHeight="1">
      <c r="A15" s="74" t="s">
        <v>706</v>
      </c>
      <c r="B15" s="67" t="s">
        <v>727</v>
      </c>
      <c r="C15" s="73">
        <f>'1-Balance sheet'!C39</f>
        <v>6537</v>
      </c>
      <c r="D15" s="90">
        <f t="shared" si="0"/>
        <v>6537</v>
      </c>
      <c r="E15" s="73">
        <f>'Reference 5'!C150+'Reference 5'!C80</f>
        <v>0</v>
      </c>
      <c r="F15" s="68" t="s">
        <v>728</v>
      </c>
      <c r="G15" s="75" t="s">
        <v>722</v>
      </c>
    </row>
    <row r="20" spans="3:3" ht="15.75">
      <c r="C20" s="8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8" t="s">
        <v>729</v>
      </c>
      <c r="B1" s="48" t="s">
        <v>730</v>
      </c>
      <c r="C1" s="48" t="s">
        <v>731</v>
      </c>
      <c r="D1" s="48" t="s">
        <v>732</v>
      </c>
    </row>
    <row r="2" spans="1:6" ht="24" customHeight="1">
      <c r="A2" s="59" t="s">
        <v>733</v>
      </c>
      <c r="B2" s="57"/>
      <c r="C2" s="57"/>
      <c r="D2" s="58"/>
    </row>
    <row r="3" spans="1:6" ht="31.5">
      <c r="A3" s="51">
        <v>1</v>
      </c>
      <c r="B3" s="49" t="s">
        <v>734</v>
      </c>
      <c r="C3" s="50" t="s">
        <v>735</v>
      </c>
      <c r="D3" s="56">
        <f>(ABS('1-Balance sheet'!G32)-ABS('1-Balance sheet'!G33))/'2-Income statement'!G16</f>
        <v>4.607698607698608</v>
      </c>
      <c r="E3" s="87"/>
    </row>
    <row r="4" spans="1:6" ht="31.5">
      <c r="A4" s="51">
        <v>2</v>
      </c>
      <c r="B4" s="49" t="s">
        <v>736</v>
      </c>
      <c r="C4" s="50" t="s">
        <v>737</v>
      </c>
      <c r="D4" s="56">
        <f>(ABS('1-Balance sheet'!G32)-ABS('1-Balance sheet'!G33))/'1-Balance sheet'!G37</f>
        <v>0.11949618742167753</v>
      </c>
    </row>
    <row r="5" spans="1:6" ht="31.5">
      <c r="A5" s="51">
        <v>3</v>
      </c>
      <c r="B5" s="49" t="s">
        <v>738</v>
      </c>
      <c r="C5" s="50" t="s">
        <v>739</v>
      </c>
      <c r="D5" s="56">
        <f>(ABS('1-Balance sheet'!G32)-ABS('1-Balance sheet'!G33))/('1-Balance sheet'!G56+'1-Balance sheet'!G79)</f>
        <v>0.6501791286259101</v>
      </c>
    </row>
    <row r="6" spans="1:6" ht="31.5">
      <c r="A6" s="51">
        <v>4</v>
      </c>
      <c r="B6" s="49" t="s">
        <v>740</v>
      </c>
      <c r="C6" s="50" t="s">
        <v>741</v>
      </c>
      <c r="D6" s="56">
        <f>(ABS('1-Balance sheet'!G32)-ABS('1-Balance sheet'!G33))/('1-Balance sheet'!C95)</f>
        <v>0.10094376861520796</v>
      </c>
    </row>
    <row r="7" spans="1:6" ht="24" customHeight="1">
      <c r="A7" s="59" t="s">
        <v>742</v>
      </c>
      <c r="B7" s="57"/>
      <c r="C7" s="57"/>
      <c r="D7" s="58"/>
    </row>
    <row r="8" spans="1:6" ht="31.5">
      <c r="A8" s="51">
        <v>5</v>
      </c>
      <c r="B8" s="49" t="s">
        <v>743</v>
      </c>
      <c r="C8" s="50" t="s">
        <v>744</v>
      </c>
      <c r="D8" s="55">
        <f>'2-Income statement'!G36/'2-Income statement'!C36</f>
        <v>3.8428499242041436</v>
      </c>
      <c r="F8" s="87"/>
    </row>
    <row r="9" spans="1:6" ht="24" customHeight="1">
      <c r="A9" s="59" t="s">
        <v>745</v>
      </c>
      <c r="B9" s="57"/>
      <c r="C9" s="57"/>
      <c r="D9" s="58"/>
    </row>
    <row r="10" spans="1:6" ht="31.5">
      <c r="A10" s="51">
        <v>6</v>
      </c>
      <c r="B10" s="49" t="s">
        <v>746</v>
      </c>
      <c r="C10" s="50" t="s">
        <v>747</v>
      </c>
      <c r="D10" s="55">
        <f>'1-Balance sheet'!C94/'1-Balance sheet'!G79</f>
        <v>1.2868697080753191</v>
      </c>
    </row>
    <row r="11" spans="1:6" ht="63">
      <c r="A11" s="51">
        <v>7</v>
      </c>
      <c r="B11" s="49" t="s">
        <v>748</v>
      </c>
      <c r="C11" s="50" t="s">
        <v>749</v>
      </c>
      <c r="D11" s="55">
        <f>('1-Balance sheet'!C76+'1-Balance sheet'!C85+'1-Balance sheet'!C92)/'1-Balance sheet'!G79</f>
        <v>1.2854795905472007</v>
      </c>
    </row>
    <row r="12" spans="1:6" ht="47.25">
      <c r="A12" s="51">
        <v>8</v>
      </c>
      <c r="B12" s="49" t="s">
        <v>750</v>
      </c>
      <c r="C12" s="50" t="s">
        <v>751</v>
      </c>
      <c r="D12" s="55">
        <f>('1-Balance sheet'!C85+'1-Balance sheet'!C92)/'1-Balance sheet'!G79</f>
        <v>0.60647036522178688</v>
      </c>
    </row>
    <row r="13" spans="1:6" ht="31.5">
      <c r="A13" s="51">
        <v>9</v>
      </c>
      <c r="B13" s="49" t="s">
        <v>752</v>
      </c>
      <c r="C13" s="50" t="s">
        <v>753</v>
      </c>
      <c r="D13" s="55">
        <f>'1-Balance sheet'!C92/'1-Balance sheet'!G79</f>
        <v>0.60647036522178688</v>
      </c>
      <c r="F13" s="87"/>
    </row>
    <row r="14" spans="1:6" ht="24" customHeight="1">
      <c r="A14" s="59" t="s">
        <v>754</v>
      </c>
      <c r="B14" s="57"/>
      <c r="C14" s="57"/>
      <c r="D14" s="58"/>
    </row>
    <row r="15" spans="1:6" ht="31.5">
      <c r="A15" s="51">
        <v>10</v>
      </c>
      <c r="B15" s="49" t="s">
        <v>755</v>
      </c>
      <c r="C15" s="50" t="s">
        <v>756</v>
      </c>
      <c r="D15" s="55">
        <f>'2-Income statement'!G16/('1-Balance sheet'!C20+'1-Balance sheet'!C21+'1-Balance sheet'!C22+'1-Balance sheet'!C28+'1-Balance sheet'!C65)</f>
        <v>122.1</v>
      </c>
    </row>
    <row r="16" spans="1:6" ht="31.5">
      <c r="A16" s="61">
        <v>11</v>
      </c>
      <c r="B16" s="49" t="s">
        <v>754</v>
      </c>
      <c r="C16" s="50" t="s">
        <v>757</v>
      </c>
      <c r="D16" s="62">
        <f>'2-Income statement'!G16/('1-Balance sheet'!C95)</f>
        <v>2.190763268381957E-2</v>
      </c>
    </row>
    <row r="17" spans="1:5" ht="24" customHeight="1">
      <c r="A17" s="59" t="s">
        <v>758</v>
      </c>
      <c r="B17" s="57"/>
      <c r="C17" s="57"/>
      <c r="D17" s="58"/>
    </row>
    <row r="18" spans="1:5" ht="31.5">
      <c r="A18" s="51">
        <v>12</v>
      </c>
      <c r="B18" s="49" t="s">
        <v>759</v>
      </c>
      <c r="C18" s="50" t="s">
        <v>760</v>
      </c>
      <c r="D18" s="55">
        <f>'1-Balance sheet'!G56/('1-Balance sheet'!G37+'1-Balance sheet'!G56)</f>
        <v>1.5474373183329499E-2</v>
      </c>
    </row>
    <row r="19" spans="1:5" ht="31.5">
      <c r="A19" s="51">
        <v>13</v>
      </c>
      <c r="B19" s="49" t="s">
        <v>761</v>
      </c>
      <c r="C19" s="50" t="s">
        <v>762</v>
      </c>
      <c r="D19" s="55">
        <f>D4/D5</f>
        <v>0.18378963913255877</v>
      </c>
    </row>
    <row r="20" spans="1:5" ht="31.5">
      <c r="A20" s="51">
        <v>14</v>
      </c>
      <c r="B20" s="49" t="s">
        <v>763</v>
      </c>
      <c r="C20" s="50" t="s">
        <v>764</v>
      </c>
      <c r="D20" s="55">
        <f>D6/D5</f>
        <v>0.15525531991244124</v>
      </c>
    </row>
    <row r="21" spans="1:5" ht="38.25" customHeight="1">
      <c r="A21" s="51">
        <v>15</v>
      </c>
      <c r="B21" s="49" t="s">
        <v>765</v>
      </c>
      <c r="C21" s="50" t="s">
        <v>766</v>
      </c>
      <c r="D21" s="76">
        <f>'2-Income statement'!C37+'2-Income statement'!C25</f>
        <v>5626</v>
      </c>
      <c r="E21" s="84"/>
    </row>
    <row r="22" spans="1:5" ht="47.25">
      <c r="A22" s="51">
        <v>16</v>
      </c>
      <c r="B22" s="49" t="s">
        <v>767</v>
      </c>
      <c r="C22" s="50" t="s">
        <v>768</v>
      </c>
      <c r="D22" s="60">
        <f>D21/'1-Balance sheet'!G37</f>
        <v>0.11949618742167753</v>
      </c>
    </row>
    <row r="23" spans="1:5" ht="31.5">
      <c r="A23" s="51">
        <v>17</v>
      </c>
      <c r="B23" s="49" t="s">
        <v>769</v>
      </c>
      <c r="C23" s="50" t="s">
        <v>770</v>
      </c>
      <c r="D23" s="60">
        <f>(D21+'2-Income statement'!C14)/'2-Income statement'!G31</f>
        <v>0.74017094017094021</v>
      </c>
    </row>
    <row r="24" spans="1:5" ht="31.5">
      <c r="A24" s="51">
        <v>18</v>
      </c>
      <c r="B24" s="49" t="s">
        <v>771</v>
      </c>
      <c r="C24" s="50" t="s">
        <v>772</v>
      </c>
      <c r="D24" s="60">
        <f>('1-Balance sheet'!G56+'1-Balance sheet'!G79)/(D21+'2-Income statement'!C14)</f>
        <v>1.5372179783265234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20" bestFit="1" customWidth="1"/>
    <col min="2" max="2" width="12.140625" style="20" bestFit="1" customWidth="1"/>
    <col min="3" max="3" width="14.28515625" style="20" customWidth="1"/>
    <col min="4" max="4" width="14.140625" style="20" bestFit="1" customWidth="1"/>
    <col min="5" max="5" width="16.7109375" style="20" bestFit="1" customWidth="1"/>
    <col min="6" max="6" width="53.140625" style="20" customWidth="1"/>
    <col min="7" max="7" width="16" style="20" bestFit="1" customWidth="1"/>
    <col min="8" max="8" width="15.7109375" style="20" customWidth="1"/>
    <col min="9" max="16384" width="9.140625" style="20"/>
  </cols>
  <sheetData>
    <row r="1" spans="1:14">
      <c r="A1" s="15" t="s">
        <v>773</v>
      </c>
      <c r="B1" s="15" t="s">
        <v>774</v>
      </c>
      <c r="C1" s="15" t="s">
        <v>775</v>
      </c>
      <c r="D1" s="16" t="s">
        <v>776</v>
      </c>
      <c r="E1" s="16" t="s">
        <v>777</v>
      </c>
      <c r="F1" s="16" t="s">
        <v>778</v>
      </c>
      <c r="G1" s="16" t="s">
        <v>779</v>
      </c>
      <c r="H1" s="16" t="s">
        <v>780</v>
      </c>
      <c r="I1" s="92"/>
      <c r="J1" s="92"/>
      <c r="K1" s="92"/>
      <c r="L1" s="92"/>
      <c r="M1" s="92"/>
      <c r="N1" s="21" t="s">
        <v>781</v>
      </c>
    </row>
    <row r="2" spans="1:14" s="37" customFormat="1">
      <c r="A2" s="93"/>
      <c r="B2" s="93"/>
      <c r="C2" s="94"/>
      <c r="D2" s="93"/>
      <c r="E2" s="93"/>
      <c r="F2" s="95" t="s">
        <v>782</v>
      </c>
      <c r="G2" s="93"/>
      <c r="H2" s="93"/>
      <c r="I2" s="93"/>
      <c r="J2" s="93"/>
      <c r="K2" s="93"/>
      <c r="L2" s="93"/>
      <c r="M2" s="93"/>
      <c r="N2" s="93"/>
    </row>
    <row r="3" spans="1:14">
      <c r="A3" s="92" t="str">
        <f t="shared" ref="A3:A34" si="0">pdeName</f>
        <v>Stara Planina Hold Plc</v>
      </c>
      <c r="B3" s="92" t="str">
        <f t="shared" ref="B3:B34" si="1">pdeBulstat</f>
        <v>121227995</v>
      </c>
      <c r="C3" s="96">
        <f t="shared" ref="C3:C34" si="2">endDate</f>
        <v>45930</v>
      </c>
      <c r="D3" s="92" t="s">
        <v>9</v>
      </c>
      <c r="E3" s="92">
        <v>1</v>
      </c>
      <c r="F3" s="92" t="s">
        <v>8</v>
      </c>
      <c r="G3" s="92" t="s">
        <v>783</v>
      </c>
      <c r="H3" s="92">
        <f xml:space="preserve"> '1-Balance sheet'!C12</f>
        <v>0</v>
      </c>
      <c r="I3" s="92"/>
      <c r="J3" s="92"/>
      <c r="K3" s="92"/>
      <c r="L3" s="92"/>
      <c r="M3" s="92"/>
      <c r="N3" s="92"/>
    </row>
    <row r="4" spans="1:14">
      <c r="A4" s="92" t="str">
        <f t="shared" si="0"/>
        <v>Stara Planina Hold Plc</v>
      </c>
      <c r="B4" s="92" t="str">
        <f t="shared" si="1"/>
        <v>121227995</v>
      </c>
      <c r="C4" s="96">
        <f t="shared" si="2"/>
        <v>45930</v>
      </c>
      <c r="D4" s="92" t="s">
        <v>13</v>
      </c>
      <c r="E4" s="92">
        <v>1</v>
      </c>
      <c r="F4" s="92" t="s">
        <v>12</v>
      </c>
      <c r="G4" s="92" t="s">
        <v>783</v>
      </c>
      <c r="H4" s="92">
        <f xml:space="preserve"> '1-Balance sheet'!C13</f>
        <v>0</v>
      </c>
      <c r="I4" s="92"/>
      <c r="J4" s="87"/>
      <c r="K4" s="92"/>
      <c r="L4" s="92"/>
      <c r="M4" s="92"/>
      <c r="N4" s="92"/>
    </row>
    <row r="5" spans="1:14">
      <c r="A5" s="92" t="str">
        <f t="shared" si="0"/>
        <v>Stara Planina Hold Plc</v>
      </c>
      <c r="B5" s="92" t="str">
        <f t="shared" si="1"/>
        <v>121227995</v>
      </c>
      <c r="C5" s="96">
        <f t="shared" si="2"/>
        <v>45930</v>
      </c>
      <c r="D5" s="92" t="s">
        <v>17</v>
      </c>
      <c r="E5" s="92">
        <v>1</v>
      </c>
      <c r="F5" s="92" t="s">
        <v>16</v>
      </c>
      <c r="G5" s="92" t="s">
        <v>783</v>
      </c>
      <c r="H5" s="92">
        <f xml:space="preserve"> '1-Balance sheet'!C14</f>
        <v>4</v>
      </c>
      <c r="I5" s="92"/>
      <c r="J5" s="92"/>
      <c r="K5" s="92"/>
      <c r="L5" s="92"/>
      <c r="M5" s="92"/>
      <c r="N5" s="92"/>
    </row>
    <row r="6" spans="1:14">
      <c r="A6" s="92" t="str">
        <f t="shared" si="0"/>
        <v>Stara Planina Hold Plc</v>
      </c>
      <c r="B6" s="92" t="str">
        <f t="shared" si="1"/>
        <v>121227995</v>
      </c>
      <c r="C6" s="96">
        <f t="shared" si="2"/>
        <v>45930</v>
      </c>
      <c r="D6" s="92" t="s">
        <v>21</v>
      </c>
      <c r="E6" s="92">
        <v>1</v>
      </c>
      <c r="F6" s="92" t="s">
        <v>20</v>
      </c>
      <c r="G6" s="92" t="s">
        <v>783</v>
      </c>
      <c r="H6" s="92">
        <f xml:space="preserve"> '1-Balance sheet'!C15</f>
        <v>0</v>
      </c>
      <c r="I6" s="92"/>
      <c r="J6" s="92"/>
      <c r="K6" s="92"/>
      <c r="L6" s="92"/>
      <c r="M6" s="92"/>
      <c r="N6" s="92"/>
    </row>
    <row r="7" spans="1:14">
      <c r="A7" s="92" t="str">
        <f t="shared" si="0"/>
        <v>Stara Planina Hold Plc</v>
      </c>
      <c r="B7" s="92" t="str">
        <f t="shared" si="1"/>
        <v>121227995</v>
      </c>
      <c r="C7" s="96">
        <f t="shared" si="2"/>
        <v>45930</v>
      </c>
      <c r="D7" s="92" t="s">
        <v>25</v>
      </c>
      <c r="E7" s="92">
        <v>1</v>
      </c>
      <c r="F7" s="92" t="s">
        <v>24</v>
      </c>
      <c r="G7" s="92" t="s">
        <v>783</v>
      </c>
      <c r="H7" s="92">
        <f xml:space="preserve"> '1-Balance sheet'!C16</f>
        <v>0</v>
      </c>
      <c r="I7" s="92"/>
      <c r="J7" s="92"/>
      <c r="K7" s="92"/>
      <c r="L7" s="92"/>
      <c r="M7" s="92"/>
      <c r="N7" s="92"/>
    </row>
    <row r="8" spans="1:14">
      <c r="A8" s="92" t="str">
        <f t="shared" si="0"/>
        <v>Stara Planina Hold Plc</v>
      </c>
      <c r="B8" s="92" t="str">
        <f t="shared" si="1"/>
        <v>121227995</v>
      </c>
      <c r="C8" s="96">
        <f t="shared" si="2"/>
        <v>45930</v>
      </c>
      <c r="D8" s="92" t="s">
        <v>29</v>
      </c>
      <c r="E8" s="92">
        <v>1</v>
      </c>
      <c r="F8" s="92" t="s">
        <v>28</v>
      </c>
      <c r="G8" s="92" t="s">
        <v>783</v>
      </c>
      <c r="H8" s="92">
        <f xml:space="preserve"> '1-Balance sheet'!C17</f>
        <v>2</v>
      </c>
      <c r="I8" s="92"/>
      <c r="J8" s="92"/>
      <c r="K8" s="92"/>
      <c r="L8" s="92"/>
      <c r="M8" s="92"/>
      <c r="N8" s="92"/>
    </row>
    <row r="9" spans="1:14">
      <c r="A9" s="92" t="str">
        <f t="shared" si="0"/>
        <v>Stara Planina Hold Plc</v>
      </c>
      <c r="B9" s="92" t="str">
        <f t="shared" si="1"/>
        <v>121227995</v>
      </c>
      <c r="C9" s="96">
        <f t="shared" si="2"/>
        <v>45930</v>
      </c>
      <c r="D9" s="92" t="s">
        <v>33</v>
      </c>
      <c r="E9" s="92">
        <v>1</v>
      </c>
      <c r="F9" s="92" t="s">
        <v>32</v>
      </c>
      <c r="G9" s="92" t="s">
        <v>783</v>
      </c>
      <c r="H9" s="92">
        <f xml:space="preserve"> '1-Balance sheet'!C18</f>
        <v>0</v>
      </c>
      <c r="I9" s="92"/>
      <c r="J9" s="92"/>
      <c r="K9" s="92"/>
      <c r="L9" s="92"/>
      <c r="M9" s="92"/>
      <c r="N9" s="92"/>
    </row>
    <row r="10" spans="1:14">
      <c r="A10" s="92" t="str">
        <f t="shared" si="0"/>
        <v>Stara Planina Hold Plc</v>
      </c>
      <c r="B10" s="92" t="str">
        <f t="shared" si="1"/>
        <v>121227995</v>
      </c>
      <c r="C10" s="96">
        <f t="shared" si="2"/>
        <v>45930</v>
      </c>
      <c r="D10" s="92" t="s">
        <v>36</v>
      </c>
      <c r="E10" s="92">
        <v>1</v>
      </c>
      <c r="F10" s="92" t="s">
        <v>35</v>
      </c>
      <c r="G10" s="92" t="s">
        <v>783</v>
      </c>
      <c r="H10" s="92">
        <f xml:space="preserve"> '1-Balance sheet'!C19</f>
        <v>4</v>
      </c>
      <c r="I10" s="92"/>
      <c r="J10" s="92"/>
      <c r="K10" s="92"/>
      <c r="L10" s="92"/>
      <c r="M10" s="92"/>
      <c r="N10" s="92"/>
    </row>
    <row r="11" spans="1:14">
      <c r="A11" s="92" t="str">
        <f t="shared" si="0"/>
        <v>Stara Planina Hold Plc</v>
      </c>
      <c r="B11" s="92" t="str">
        <f t="shared" si="1"/>
        <v>121227995</v>
      </c>
      <c r="C11" s="96">
        <f t="shared" si="2"/>
        <v>45930</v>
      </c>
      <c r="D11" s="92" t="s">
        <v>38</v>
      </c>
      <c r="E11" s="92">
        <v>1</v>
      </c>
      <c r="F11" s="92" t="s">
        <v>6</v>
      </c>
      <c r="G11" s="92" t="s">
        <v>783</v>
      </c>
      <c r="H11" s="92">
        <f xml:space="preserve"> '1-Balance sheet'!C20</f>
        <v>10</v>
      </c>
      <c r="I11" s="92"/>
      <c r="J11" s="92"/>
      <c r="K11" s="92"/>
      <c r="L11" s="92"/>
      <c r="M11" s="92"/>
      <c r="N11" s="92"/>
    </row>
    <row r="12" spans="1:14">
      <c r="A12" s="92" t="str">
        <f t="shared" si="0"/>
        <v>Stara Planina Hold Plc</v>
      </c>
      <c r="B12" s="92" t="str">
        <f t="shared" si="1"/>
        <v>121227995</v>
      </c>
      <c r="C12" s="96">
        <f t="shared" si="2"/>
        <v>45930</v>
      </c>
      <c r="D12" s="92" t="s">
        <v>42</v>
      </c>
      <c r="E12" s="92">
        <v>1</v>
      </c>
      <c r="F12" s="92" t="s">
        <v>41</v>
      </c>
      <c r="G12" s="92" t="s">
        <v>783</v>
      </c>
      <c r="H12" s="92">
        <f xml:space="preserve"> '1-Balance sheet'!C21</f>
        <v>0</v>
      </c>
      <c r="I12" s="92"/>
      <c r="J12" s="92"/>
      <c r="K12" s="92"/>
      <c r="L12" s="92"/>
      <c r="M12" s="92"/>
      <c r="N12" s="92"/>
    </row>
    <row r="13" spans="1:14">
      <c r="A13" s="92" t="str">
        <f t="shared" si="0"/>
        <v>Stara Planina Hold Plc</v>
      </c>
      <c r="B13" s="92" t="str">
        <f t="shared" si="1"/>
        <v>121227995</v>
      </c>
      <c r="C13" s="96">
        <f t="shared" si="2"/>
        <v>45930</v>
      </c>
      <c r="D13" s="92" t="s">
        <v>46</v>
      </c>
      <c r="E13" s="92">
        <v>1</v>
      </c>
      <c r="F13" s="92" t="s">
        <v>45</v>
      </c>
      <c r="G13" s="92" t="s">
        <v>783</v>
      </c>
      <c r="H13" s="92">
        <f xml:space="preserve"> '1-Balance sheet'!C22</f>
        <v>0</v>
      </c>
      <c r="I13" s="92"/>
      <c r="J13" s="92"/>
      <c r="K13" s="92"/>
      <c r="L13" s="92"/>
      <c r="M13" s="92"/>
      <c r="N13" s="92"/>
    </row>
    <row r="14" spans="1:14">
      <c r="A14" s="92" t="str">
        <f t="shared" si="0"/>
        <v>Stara Planina Hold Plc</v>
      </c>
      <c r="B14" s="92" t="str">
        <f t="shared" si="1"/>
        <v>121227995</v>
      </c>
      <c r="C14" s="96">
        <f t="shared" si="2"/>
        <v>45930</v>
      </c>
      <c r="D14" s="92" t="s">
        <v>53</v>
      </c>
      <c r="E14" s="92">
        <v>1</v>
      </c>
      <c r="F14" s="92" t="s">
        <v>52</v>
      </c>
      <c r="G14" s="92" t="s">
        <v>783</v>
      </c>
      <c r="H14" s="92">
        <f xml:space="preserve"> '1-Balance sheet'!C24</f>
        <v>0</v>
      </c>
      <c r="I14" s="92"/>
      <c r="J14" s="92"/>
      <c r="K14" s="92"/>
      <c r="L14" s="92"/>
      <c r="M14" s="92"/>
      <c r="N14" s="92"/>
    </row>
    <row r="15" spans="1:14">
      <c r="A15" s="92" t="str">
        <f t="shared" si="0"/>
        <v>Stara Planina Hold Plc</v>
      </c>
      <c r="B15" s="92" t="str">
        <f t="shared" si="1"/>
        <v>121227995</v>
      </c>
      <c r="C15" s="96">
        <f t="shared" si="2"/>
        <v>45930</v>
      </c>
      <c r="D15" s="92" t="s">
        <v>57</v>
      </c>
      <c r="E15" s="92">
        <v>1</v>
      </c>
      <c r="F15" s="92" t="s">
        <v>56</v>
      </c>
      <c r="G15" s="92" t="s">
        <v>783</v>
      </c>
      <c r="H15" s="92">
        <f xml:space="preserve"> '1-Balance sheet'!C25</f>
        <v>0</v>
      </c>
      <c r="I15" s="92"/>
      <c r="J15" s="92"/>
      <c r="K15" s="92"/>
      <c r="L15" s="92"/>
      <c r="M15" s="92"/>
      <c r="N15" s="92"/>
    </row>
    <row r="16" spans="1:14">
      <c r="A16" s="92" t="str">
        <f t="shared" si="0"/>
        <v>Stara Planina Hold Plc</v>
      </c>
      <c r="B16" s="92" t="str">
        <f t="shared" si="1"/>
        <v>121227995</v>
      </c>
      <c r="C16" s="96">
        <f t="shared" si="2"/>
        <v>45930</v>
      </c>
      <c r="D16" s="92" t="s">
        <v>61</v>
      </c>
      <c r="E16" s="92">
        <v>1</v>
      </c>
      <c r="F16" s="92" t="s">
        <v>60</v>
      </c>
      <c r="G16" s="92" t="s">
        <v>783</v>
      </c>
      <c r="H16" s="92">
        <f xml:space="preserve"> '1-Balance sheet'!C26</f>
        <v>0</v>
      </c>
      <c r="I16" s="92"/>
      <c r="J16" s="92"/>
      <c r="K16" s="92"/>
      <c r="L16" s="92"/>
      <c r="M16" s="92"/>
      <c r="N16" s="92"/>
    </row>
    <row r="17" spans="1:8">
      <c r="A17" s="92" t="str">
        <f t="shared" si="0"/>
        <v>Stara Planina Hold Plc</v>
      </c>
      <c r="B17" s="92" t="str">
        <f t="shared" si="1"/>
        <v>121227995</v>
      </c>
      <c r="C17" s="96">
        <f t="shared" si="2"/>
        <v>45930</v>
      </c>
      <c r="D17" s="92" t="s">
        <v>64</v>
      </c>
      <c r="E17" s="92">
        <v>1</v>
      </c>
      <c r="F17" s="92" t="s">
        <v>63</v>
      </c>
      <c r="G17" s="92" t="s">
        <v>783</v>
      </c>
      <c r="H17" s="92">
        <f xml:space="preserve"> '1-Balance sheet'!C27</f>
        <v>0</v>
      </c>
    </row>
    <row r="18" spans="1:8">
      <c r="A18" s="92" t="str">
        <f t="shared" si="0"/>
        <v>Stara Planina Hold Plc</v>
      </c>
      <c r="B18" s="92" t="str">
        <f t="shared" si="1"/>
        <v>121227995</v>
      </c>
      <c r="C18" s="96">
        <f t="shared" si="2"/>
        <v>45930</v>
      </c>
      <c r="D18" s="92" t="s">
        <v>66</v>
      </c>
      <c r="E18" s="92">
        <v>1</v>
      </c>
      <c r="F18" s="92" t="s">
        <v>49</v>
      </c>
      <c r="G18" s="92" t="s">
        <v>783</v>
      </c>
      <c r="H18" s="92">
        <f xml:space="preserve"> '1-Balance sheet'!C28</f>
        <v>0</v>
      </c>
    </row>
    <row r="19" spans="1:8">
      <c r="A19" s="92" t="str">
        <f t="shared" si="0"/>
        <v>Stara Planina Hold Plc</v>
      </c>
      <c r="B19" s="92" t="str">
        <f t="shared" si="1"/>
        <v>121227995</v>
      </c>
      <c r="C19" s="96">
        <f t="shared" si="2"/>
        <v>45930</v>
      </c>
      <c r="D19" s="92" t="s">
        <v>75</v>
      </c>
      <c r="E19" s="92">
        <v>1</v>
      </c>
      <c r="F19" s="92" t="s">
        <v>74</v>
      </c>
      <c r="G19" s="92" t="s">
        <v>783</v>
      </c>
      <c r="H19" s="92">
        <f xml:space="preserve"> '1-Balance sheet'!C31</f>
        <v>0</v>
      </c>
    </row>
    <row r="20" spans="1:8">
      <c r="A20" s="92" t="str">
        <f t="shared" si="0"/>
        <v>Stara Planina Hold Plc</v>
      </c>
      <c r="B20" s="92" t="str">
        <f t="shared" si="1"/>
        <v>121227995</v>
      </c>
      <c r="C20" s="96">
        <f t="shared" si="2"/>
        <v>45930</v>
      </c>
      <c r="D20" s="92" t="s">
        <v>79</v>
      </c>
      <c r="E20" s="92">
        <v>1</v>
      </c>
      <c r="F20" s="92" t="s">
        <v>78</v>
      </c>
      <c r="G20" s="92" t="s">
        <v>783</v>
      </c>
      <c r="H20" s="92">
        <f xml:space="preserve"> '1-Balance sheet'!C32</f>
        <v>0</v>
      </c>
    </row>
    <row r="21" spans="1:8">
      <c r="A21" s="92" t="str">
        <f t="shared" si="0"/>
        <v>Stara Planina Hold Plc</v>
      </c>
      <c r="B21" s="92" t="str">
        <f t="shared" si="1"/>
        <v>121227995</v>
      </c>
      <c r="C21" s="96">
        <f t="shared" si="2"/>
        <v>45930</v>
      </c>
      <c r="D21" s="92" t="s">
        <v>82</v>
      </c>
      <c r="E21" s="92">
        <v>1</v>
      </c>
      <c r="F21" s="92" t="s">
        <v>71</v>
      </c>
      <c r="G21" s="92" t="s">
        <v>783</v>
      </c>
      <c r="H21" s="92">
        <f xml:space="preserve"> '1-Balance sheet'!C33</f>
        <v>0</v>
      </c>
    </row>
    <row r="22" spans="1:8">
      <c r="A22" s="92" t="str">
        <f t="shared" si="0"/>
        <v>Stara Planina Hold Plc</v>
      </c>
      <c r="B22" s="92" t="str">
        <f t="shared" si="1"/>
        <v>121227995</v>
      </c>
      <c r="C22" s="96">
        <f t="shared" si="2"/>
        <v>45930</v>
      </c>
      <c r="D22" s="92" t="s">
        <v>88</v>
      </c>
      <c r="E22" s="92">
        <v>1</v>
      </c>
      <c r="F22" s="92" t="s">
        <v>87</v>
      </c>
      <c r="G22" s="92" t="s">
        <v>783</v>
      </c>
      <c r="H22" s="92">
        <f xml:space="preserve"> '1-Balance sheet'!C35</f>
        <v>30491</v>
      </c>
    </row>
    <row r="23" spans="1:8">
      <c r="A23" s="92" t="str">
        <f t="shared" si="0"/>
        <v>Stara Planina Hold Plc</v>
      </c>
      <c r="B23" s="92" t="str">
        <f t="shared" si="1"/>
        <v>121227995</v>
      </c>
      <c r="C23" s="96">
        <f t="shared" si="2"/>
        <v>45930</v>
      </c>
      <c r="D23" s="92" t="s">
        <v>90</v>
      </c>
      <c r="E23" s="92">
        <v>1</v>
      </c>
      <c r="F23" s="92" t="s">
        <v>89</v>
      </c>
      <c r="G23" s="92" t="s">
        <v>783</v>
      </c>
      <c r="H23" s="92">
        <f xml:space="preserve"> '1-Balance sheet'!C36</f>
        <v>16642</v>
      </c>
    </row>
    <row r="24" spans="1:8">
      <c r="A24" s="92" t="str">
        <f t="shared" si="0"/>
        <v>Stara Planina Hold Plc</v>
      </c>
      <c r="B24" s="92" t="str">
        <f t="shared" si="1"/>
        <v>121227995</v>
      </c>
      <c r="C24" s="96">
        <f t="shared" si="2"/>
        <v>45930</v>
      </c>
      <c r="D24" s="92" t="s">
        <v>92</v>
      </c>
      <c r="E24" s="92">
        <v>1</v>
      </c>
      <c r="F24" s="92" t="s">
        <v>91</v>
      </c>
      <c r="G24" s="92" t="s">
        <v>783</v>
      </c>
      <c r="H24" s="92">
        <f xml:space="preserve"> '1-Balance sheet'!C37</f>
        <v>0</v>
      </c>
    </row>
    <row r="25" spans="1:8">
      <c r="A25" s="92" t="str">
        <f t="shared" si="0"/>
        <v>Stara Planina Hold Plc</v>
      </c>
      <c r="B25" s="92" t="str">
        <f t="shared" si="1"/>
        <v>121227995</v>
      </c>
      <c r="C25" s="96">
        <f t="shared" si="2"/>
        <v>45930</v>
      </c>
      <c r="D25" s="92" t="s">
        <v>95</v>
      </c>
      <c r="E25" s="92">
        <v>1</v>
      </c>
      <c r="F25" s="92" t="s">
        <v>94</v>
      </c>
      <c r="G25" s="92" t="s">
        <v>783</v>
      </c>
      <c r="H25" s="92">
        <f xml:space="preserve"> '1-Balance sheet'!C38</f>
        <v>7312</v>
      </c>
    </row>
    <row r="26" spans="1:8">
      <c r="A26" s="92" t="str">
        <f t="shared" si="0"/>
        <v>Stara Planina Hold Plc</v>
      </c>
      <c r="B26" s="92" t="str">
        <f t="shared" si="1"/>
        <v>121227995</v>
      </c>
      <c r="C26" s="96">
        <f t="shared" si="2"/>
        <v>45930</v>
      </c>
      <c r="D26" s="92" t="s">
        <v>97</v>
      </c>
      <c r="E26" s="92">
        <v>1</v>
      </c>
      <c r="F26" s="92" t="s">
        <v>96</v>
      </c>
      <c r="G26" s="92" t="s">
        <v>783</v>
      </c>
      <c r="H26" s="92">
        <f xml:space="preserve"> '1-Balance sheet'!C39</f>
        <v>6537</v>
      </c>
    </row>
    <row r="27" spans="1:8">
      <c r="A27" s="92" t="str">
        <f t="shared" si="0"/>
        <v>Stara Planina Hold Plc</v>
      </c>
      <c r="B27" s="92" t="str">
        <f t="shared" si="1"/>
        <v>121227995</v>
      </c>
      <c r="C27" s="96">
        <f t="shared" si="2"/>
        <v>45930</v>
      </c>
      <c r="D27" s="92" t="s">
        <v>99</v>
      </c>
      <c r="E27" s="92">
        <v>1</v>
      </c>
      <c r="F27" s="92" t="s">
        <v>98</v>
      </c>
      <c r="G27" s="92" t="s">
        <v>783</v>
      </c>
      <c r="H27" s="92">
        <f xml:space="preserve"> '1-Balance sheet'!C40</f>
        <v>0</v>
      </c>
    </row>
    <row r="28" spans="1:8">
      <c r="A28" s="92" t="str">
        <f t="shared" si="0"/>
        <v>Stara Planina Hold Plc</v>
      </c>
      <c r="B28" s="92" t="str">
        <f t="shared" si="1"/>
        <v>121227995</v>
      </c>
      <c r="C28" s="96">
        <f t="shared" si="2"/>
        <v>45930</v>
      </c>
      <c r="D28" s="92" t="s">
        <v>103</v>
      </c>
      <c r="E28" s="92">
        <v>1</v>
      </c>
      <c r="F28" s="92" t="s">
        <v>102</v>
      </c>
      <c r="G28" s="92" t="s">
        <v>783</v>
      </c>
      <c r="H28" s="92">
        <f xml:space="preserve"> '1-Balance sheet'!C41</f>
        <v>0</v>
      </c>
    </row>
    <row r="29" spans="1:8">
      <c r="A29" s="92" t="str">
        <f t="shared" si="0"/>
        <v>Stara Planina Hold Plc</v>
      </c>
      <c r="B29" s="92" t="str">
        <f t="shared" si="1"/>
        <v>121227995</v>
      </c>
      <c r="C29" s="96">
        <f t="shared" si="2"/>
        <v>45930</v>
      </c>
      <c r="D29" s="92" t="s">
        <v>105</v>
      </c>
      <c r="E29" s="92">
        <v>1</v>
      </c>
      <c r="F29" s="92" t="s">
        <v>104</v>
      </c>
      <c r="G29" s="92" t="s">
        <v>783</v>
      </c>
      <c r="H29" s="92">
        <f xml:space="preserve"> '1-Balance sheet'!C42</f>
        <v>0</v>
      </c>
    </row>
    <row r="30" spans="1:8">
      <c r="A30" s="92" t="str">
        <f t="shared" si="0"/>
        <v>Stara Planina Hold Plc</v>
      </c>
      <c r="B30" s="92" t="str">
        <f t="shared" si="1"/>
        <v>121227995</v>
      </c>
      <c r="C30" s="96">
        <f t="shared" si="2"/>
        <v>45930</v>
      </c>
      <c r="D30" s="92" t="s">
        <v>108</v>
      </c>
      <c r="E30" s="92">
        <v>1</v>
      </c>
      <c r="F30" s="92" t="s">
        <v>107</v>
      </c>
      <c r="G30" s="92" t="s">
        <v>783</v>
      </c>
      <c r="H30" s="92">
        <f xml:space="preserve"> '1-Balance sheet'!C43</f>
        <v>0</v>
      </c>
    </row>
    <row r="31" spans="1:8">
      <c r="A31" s="92" t="str">
        <f t="shared" si="0"/>
        <v>Stara Planina Hold Plc</v>
      </c>
      <c r="B31" s="92" t="str">
        <f t="shared" si="1"/>
        <v>121227995</v>
      </c>
      <c r="C31" s="96">
        <f t="shared" si="2"/>
        <v>45930</v>
      </c>
      <c r="D31" s="92" t="s">
        <v>111</v>
      </c>
      <c r="E31" s="92">
        <v>1</v>
      </c>
      <c r="F31" s="92" t="s">
        <v>110</v>
      </c>
      <c r="G31" s="92" t="s">
        <v>783</v>
      </c>
      <c r="H31" s="92">
        <f xml:space="preserve"> '1-Balance sheet'!C44</f>
        <v>0</v>
      </c>
    </row>
    <row r="32" spans="1:8">
      <c r="A32" s="92" t="str">
        <f t="shared" si="0"/>
        <v>Stara Planina Hold Plc</v>
      </c>
      <c r="B32" s="92" t="str">
        <f t="shared" si="1"/>
        <v>121227995</v>
      </c>
      <c r="C32" s="96">
        <f t="shared" si="2"/>
        <v>45930</v>
      </c>
      <c r="D32" s="92" t="s">
        <v>115</v>
      </c>
      <c r="E32" s="92">
        <v>1</v>
      </c>
      <c r="F32" s="92" t="s">
        <v>114</v>
      </c>
      <c r="G32" s="92" t="s">
        <v>783</v>
      </c>
      <c r="H32" s="92">
        <f xml:space="preserve"> '1-Balance sheet'!C45</f>
        <v>609</v>
      </c>
    </row>
    <row r="33" spans="1:8">
      <c r="A33" s="92" t="str">
        <f t="shared" si="0"/>
        <v>Stara Planina Hold Plc</v>
      </c>
      <c r="B33" s="92" t="str">
        <f t="shared" si="1"/>
        <v>121227995</v>
      </c>
      <c r="C33" s="96">
        <f t="shared" si="2"/>
        <v>45930</v>
      </c>
      <c r="D33" s="92" t="s">
        <v>119</v>
      </c>
      <c r="E33" s="92">
        <v>1</v>
      </c>
      <c r="F33" s="92" t="s">
        <v>118</v>
      </c>
      <c r="G33" s="92" t="s">
        <v>783</v>
      </c>
      <c r="H33" s="92">
        <f xml:space="preserve"> '1-Balance sheet'!C46</f>
        <v>31100</v>
      </c>
    </row>
    <row r="34" spans="1:8">
      <c r="A34" s="92" t="str">
        <f t="shared" si="0"/>
        <v>Stara Planina Hold Plc</v>
      </c>
      <c r="B34" s="92" t="str">
        <f t="shared" si="1"/>
        <v>121227995</v>
      </c>
      <c r="C34" s="96">
        <f t="shared" si="2"/>
        <v>45930</v>
      </c>
      <c r="D34" s="92" t="s">
        <v>125</v>
      </c>
      <c r="E34" s="92">
        <v>1</v>
      </c>
      <c r="F34" s="92" t="s">
        <v>124</v>
      </c>
      <c r="G34" s="92" t="s">
        <v>783</v>
      </c>
      <c r="H34" s="92">
        <f xml:space="preserve"> '1-Balance sheet'!C48</f>
        <v>5582</v>
      </c>
    </row>
    <row r="35" spans="1:8">
      <c r="A35" s="92" t="str">
        <f t="shared" ref="A35:A66" si="3">pdeName</f>
        <v>Stara Planina Hold Plc</v>
      </c>
      <c r="B35" s="92" t="str">
        <f t="shared" ref="B35:B66" si="4">pdeBulstat</f>
        <v>121227995</v>
      </c>
      <c r="C35" s="96">
        <f t="shared" ref="C35:C66" si="5">endDate</f>
        <v>45930</v>
      </c>
      <c r="D35" s="92" t="s">
        <v>129</v>
      </c>
      <c r="E35" s="92">
        <v>1</v>
      </c>
      <c r="F35" s="92" t="s">
        <v>128</v>
      </c>
      <c r="G35" s="92" t="s">
        <v>783</v>
      </c>
      <c r="H35" s="92">
        <f xml:space="preserve"> '1-Balance sheet'!C49</f>
        <v>8750</v>
      </c>
    </row>
    <row r="36" spans="1:8">
      <c r="A36" s="92" t="str">
        <f t="shared" si="3"/>
        <v>Stara Planina Hold Plc</v>
      </c>
      <c r="B36" s="92" t="str">
        <f t="shared" si="4"/>
        <v>121227995</v>
      </c>
      <c r="C36" s="96">
        <f t="shared" si="5"/>
        <v>45930</v>
      </c>
      <c r="D36" s="92" t="s">
        <v>133</v>
      </c>
      <c r="E36" s="92">
        <v>1</v>
      </c>
      <c r="F36" s="92" t="s">
        <v>132</v>
      </c>
      <c r="G36" s="92" t="s">
        <v>783</v>
      </c>
      <c r="H36" s="92">
        <f xml:space="preserve"> '1-Balance sheet'!C50</f>
        <v>0</v>
      </c>
    </row>
    <row r="37" spans="1:8">
      <c r="A37" s="92" t="str">
        <f t="shared" si="3"/>
        <v>Stara Planina Hold Plc</v>
      </c>
      <c r="B37" s="92" t="str">
        <f t="shared" si="4"/>
        <v>121227995</v>
      </c>
      <c r="C37" s="96">
        <f t="shared" si="5"/>
        <v>45930</v>
      </c>
      <c r="D37" s="92" t="s">
        <v>135</v>
      </c>
      <c r="E37" s="92">
        <v>1</v>
      </c>
      <c r="F37" s="92" t="s">
        <v>63</v>
      </c>
      <c r="G37" s="92" t="s">
        <v>783</v>
      </c>
      <c r="H37" s="92">
        <f xml:space="preserve"> '1-Balance sheet'!C51</f>
        <v>71</v>
      </c>
    </row>
    <row r="38" spans="1:8">
      <c r="A38" s="92" t="str">
        <f t="shared" si="3"/>
        <v>Stara Planina Hold Plc</v>
      </c>
      <c r="B38" s="92" t="str">
        <f t="shared" si="4"/>
        <v>121227995</v>
      </c>
      <c r="C38" s="96">
        <f t="shared" si="5"/>
        <v>45930</v>
      </c>
      <c r="D38" s="92" t="s">
        <v>136</v>
      </c>
      <c r="E38" s="92">
        <v>1</v>
      </c>
      <c r="F38" s="92" t="s">
        <v>85</v>
      </c>
      <c r="G38" s="92" t="s">
        <v>783</v>
      </c>
      <c r="H38" s="92">
        <f xml:space="preserve"> '1-Balance sheet'!C52</f>
        <v>14403</v>
      </c>
    </row>
    <row r="39" spans="1:8">
      <c r="A39" s="92" t="str">
        <f t="shared" si="3"/>
        <v>Stara Planina Hold Plc</v>
      </c>
      <c r="B39" s="92" t="str">
        <f t="shared" si="4"/>
        <v>121227995</v>
      </c>
      <c r="C39" s="96">
        <f t="shared" si="5"/>
        <v>45930</v>
      </c>
      <c r="D39" s="92" t="s">
        <v>143</v>
      </c>
      <c r="E39" s="92">
        <v>1</v>
      </c>
      <c r="F39" s="92" t="s">
        <v>142</v>
      </c>
      <c r="G39" s="92" t="s">
        <v>783</v>
      </c>
      <c r="H39" s="92">
        <f xml:space="preserve"> '1-Balance sheet'!C54</f>
        <v>0</v>
      </c>
    </row>
    <row r="40" spans="1:8">
      <c r="A40" s="92" t="str">
        <f t="shared" si="3"/>
        <v>Stara Planina Hold Plc</v>
      </c>
      <c r="B40" s="92" t="str">
        <f t="shared" si="4"/>
        <v>121227995</v>
      </c>
      <c r="C40" s="96">
        <f t="shared" si="5"/>
        <v>45930</v>
      </c>
      <c r="D40" s="92" t="s">
        <v>147</v>
      </c>
      <c r="E40" s="92">
        <v>1</v>
      </c>
      <c r="F40" s="92" t="s">
        <v>146</v>
      </c>
      <c r="G40" s="92" t="s">
        <v>783</v>
      </c>
      <c r="H40" s="92">
        <f xml:space="preserve"> '1-Balance sheet'!C55</f>
        <v>38</v>
      </c>
    </row>
    <row r="41" spans="1:8">
      <c r="A41" s="92" t="str">
        <f t="shared" si="3"/>
        <v>Stara Planina Hold Plc</v>
      </c>
      <c r="B41" s="92" t="str">
        <f t="shared" si="4"/>
        <v>121227995</v>
      </c>
      <c r="C41" s="96">
        <f t="shared" si="5"/>
        <v>45930</v>
      </c>
      <c r="D41" s="92" t="s">
        <v>150</v>
      </c>
      <c r="E41" s="92">
        <v>1</v>
      </c>
      <c r="F41" s="92" t="s">
        <v>4</v>
      </c>
      <c r="G41" s="92" t="s">
        <v>783</v>
      </c>
      <c r="H41" s="92">
        <f xml:space="preserve"> '1-Balance sheet'!C56</f>
        <v>45551</v>
      </c>
    </row>
    <row r="42" spans="1:8">
      <c r="A42" s="92" t="str">
        <f t="shared" si="3"/>
        <v>Stara Planina Hold Plc</v>
      </c>
      <c r="B42" s="92" t="str">
        <f t="shared" si="4"/>
        <v>121227995</v>
      </c>
      <c r="C42" s="96">
        <f t="shared" si="5"/>
        <v>45930</v>
      </c>
      <c r="D42" s="92" t="s">
        <v>156</v>
      </c>
      <c r="E42" s="92">
        <v>1</v>
      </c>
      <c r="F42" s="92" t="s">
        <v>155</v>
      </c>
      <c r="G42" s="92" t="s">
        <v>783</v>
      </c>
      <c r="H42" s="92">
        <f xml:space="preserve"> '1-Balance sheet'!C59</f>
        <v>0</v>
      </c>
    </row>
    <row r="43" spans="1:8">
      <c r="A43" s="92" t="str">
        <f t="shared" si="3"/>
        <v>Stara Planina Hold Plc</v>
      </c>
      <c r="B43" s="92" t="str">
        <f t="shared" si="4"/>
        <v>121227995</v>
      </c>
      <c r="C43" s="96">
        <f t="shared" si="5"/>
        <v>45930</v>
      </c>
      <c r="D43" s="92" t="s">
        <v>160</v>
      </c>
      <c r="E43" s="92">
        <v>1</v>
      </c>
      <c r="F43" s="92" t="s">
        <v>159</v>
      </c>
      <c r="G43" s="92" t="s">
        <v>783</v>
      </c>
      <c r="H43" s="92">
        <f xml:space="preserve"> '1-Balance sheet'!C60</f>
        <v>0</v>
      </c>
    </row>
    <row r="44" spans="1:8">
      <c r="A44" s="92" t="str">
        <f t="shared" si="3"/>
        <v>Stara Planina Hold Plc</v>
      </c>
      <c r="B44" s="92" t="str">
        <f t="shared" si="4"/>
        <v>121227995</v>
      </c>
      <c r="C44" s="96">
        <f t="shared" si="5"/>
        <v>45930</v>
      </c>
      <c r="D44" s="92" t="s">
        <v>164</v>
      </c>
      <c r="E44" s="92">
        <v>1</v>
      </c>
      <c r="F44" s="92" t="s">
        <v>163</v>
      </c>
      <c r="G44" s="92" t="s">
        <v>783</v>
      </c>
      <c r="H44" s="92">
        <f xml:space="preserve"> '1-Balance sheet'!C61</f>
        <v>0</v>
      </c>
    </row>
    <row r="45" spans="1:8">
      <c r="A45" s="92" t="str">
        <f t="shared" si="3"/>
        <v>Stara Planina Hold Plc</v>
      </c>
      <c r="B45" s="92" t="str">
        <f t="shared" si="4"/>
        <v>121227995</v>
      </c>
      <c r="C45" s="96">
        <f t="shared" si="5"/>
        <v>45930</v>
      </c>
      <c r="D45" s="92" t="s">
        <v>168</v>
      </c>
      <c r="E45" s="92">
        <v>1</v>
      </c>
      <c r="F45" s="92" t="s">
        <v>167</v>
      </c>
      <c r="G45" s="92" t="s">
        <v>783</v>
      </c>
      <c r="H45" s="92">
        <f xml:space="preserve"> '1-Balance sheet'!C62</f>
        <v>0</v>
      </c>
    </row>
    <row r="46" spans="1:8">
      <c r="A46" s="92" t="str">
        <f t="shared" si="3"/>
        <v>Stara Planina Hold Plc</v>
      </c>
      <c r="B46" s="92" t="str">
        <f t="shared" si="4"/>
        <v>121227995</v>
      </c>
      <c r="C46" s="96">
        <f t="shared" si="5"/>
        <v>45930</v>
      </c>
      <c r="D46" s="92" t="s">
        <v>172</v>
      </c>
      <c r="E46" s="92">
        <v>1</v>
      </c>
      <c r="F46" s="92" t="s">
        <v>171</v>
      </c>
      <c r="G46" s="92" t="s">
        <v>783</v>
      </c>
      <c r="H46" s="92">
        <f xml:space="preserve"> '1-Balance sheet'!C63</f>
        <v>0</v>
      </c>
    </row>
    <row r="47" spans="1:8">
      <c r="A47" s="92" t="str">
        <f t="shared" si="3"/>
        <v>Stara Planina Hold Plc</v>
      </c>
      <c r="B47" s="92" t="str">
        <f t="shared" si="4"/>
        <v>121227995</v>
      </c>
      <c r="C47" s="96">
        <f t="shared" si="5"/>
        <v>45930</v>
      </c>
      <c r="D47" s="92" t="s">
        <v>176</v>
      </c>
      <c r="E47" s="92">
        <v>1</v>
      </c>
      <c r="F47" s="92" t="s">
        <v>175</v>
      </c>
      <c r="G47" s="92" t="s">
        <v>783</v>
      </c>
      <c r="H47" s="92">
        <f xml:space="preserve"> '1-Balance sheet'!C64</f>
        <v>0</v>
      </c>
    </row>
    <row r="48" spans="1:8">
      <c r="A48" s="92" t="str">
        <f t="shared" si="3"/>
        <v>Stara Planina Hold Plc</v>
      </c>
      <c r="B48" s="92" t="str">
        <f t="shared" si="4"/>
        <v>121227995</v>
      </c>
      <c r="C48" s="96">
        <f t="shared" si="5"/>
        <v>45930</v>
      </c>
      <c r="D48" s="92" t="s">
        <v>179</v>
      </c>
      <c r="E48" s="92">
        <v>1</v>
      </c>
      <c r="F48" s="92" t="s">
        <v>154</v>
      </c>
      <c r="G48" s="92" t="s">
        <v>783</v>
      </c>
      <c r="H48" s="92">
        <f xml:space="preserve"> '1-Balance sheet'!C65</f>
        <v>0</v>
      </c>
    </row>
    <row r="49" spans="1:8">
      <c r="A49" s="92" t="str">
        <f t="shared" si="3"/>
        <v>Stara Planina Hold Plc</v>
      </c>
      <c r="B49" s="92" t="str">
        <f t="shared" si="4"/>
        <v>121227995</v>
      </c>
      <c r="C49" s="96">
        <f t="shared" si="5"/>
        <v>45930</v>
      </c>
      <c r="D49" s="92" t="s">
        <v>188</v>
      </c>
      <c r="E49" s="92">
        <v>1</v>
      </c>
      <c r="F49" s="92" t="s">
        <v>187</v>
      </c>
      <c r="G49" s="92" t="s">
        <v>783</v>
      </c>
      <c r="H49" s="92">
        <f xml:space="preserve"> '1-Balance sheet'!C68</f>
        <v>5362</v>
      </c>
    </row>
    <row r="50" spans="1:8">
      <c r="A50" s="92" t="str">
        <f t="shared" si="3"/>
        <v>Stara Planina Hold Plc</v>
      </c>
      <c r="B50" s="92" t="str">
        <f t="shared" si="4"/>
        <v>121227995</v>
      </c>
      <c r="C50" s="96">
        <f t="shared" si="5"/>
        <v>45930</v>
      </c>
      <c r="D50" s="92" t="s">
        <v>192</v>
      </c>
      <c r="E50" s="92">
        <v>1</v>
      </c>
      <c r="F50" s="92" t="s">
        <v>191</v>
      </c>
      <c r="G50" s="92" t="s">
        <v>783</v>
      </c>
      <c r="H50" s="92">
        <f xml:space="preserve"> '1-Balance sheet'!C69</f>
        <v>0</v>
      </c>
    </row>
    <row r="51" spans="1:8">
      <c r="A51" s="92" t="str">
        <f t="shared" si="3"/>
        <v>Stara Planina Hold Plc</v>
      </c>
      <c r="B51" s="92" t="str">
        <f t="shared" si="4"/>
        <v>121227995</v>
      </c>
      <c r="C51" s="96">
        <f t="shared" si="5"/>
        <v>45930</v>
      </c>
      <c r="D51" s="92" t="s">
        <v>195</v>
      </c>
      <c r="E51" s="92">
        <v>1</v>
      </c>
      <c r="F51" s="92" t="s">
        <v>194</v>
      </c>
      <c r="G51" s="92" t="s">
        <v>783</v>
      </c>
      <c r="H51" s="92">
        <f xml:space="preserve"> '1-Balance sheet'!C70</f>
        <v>11</v>
      </c>
    </row>
    <row r="52" spans="1:8">
      <c r="A52" s="92" t="str">
        <f t="shared" si="3"/>
        <v>Stara Planina Hold Plc</v>
      </c>
      <c r="B52" s="92" t="str">
        <f t="shared" si="4"/>
        <v>121227995</v>
      </c>
      <c r="C52" s="96">
        <f t="shared" si="5"/>
        <v>45930</v>
      </c>
      <c r="D52" s="92" t="s">
        <v>199</v>
      </c>
      <c r="E52" s="92">
        <v>1</v>
      </c>
      <c r="F52" s="92" t="s">
        <v>198</v>
      </c>
      <c r="G52" s="92" t="s">
        <v>783</v>
      </c>
      <c r="H52" s="92">
        <f xml:space="preserve"> '1-Balance sheet'!C71</f>
        <v>0</v>
      </c>
    </row>
    <row r="53" spans="1:8">
      <c r="A53" s="92" t="str">
        <f t="shared" si="3"/>
        <v>Stara Planina Hold Plc</v>
      </c>
      <c r="B53" s="92" t="str">
        <f t="shared" si="4"/>
        <v>121227995</v>
      </c>
      <c r="C53" s="96">
        <f t="shared" si="5"/>
        <v>45930</v>
      </c>
      <c r="D53" s="92" t="s">
        <v>202</v>
      </c>
      <c r="E53" s="92">
        <v>1</v>
      </c>
      <c r="F53" s="92" t="s">
        <v>201</v>
      </c>
      <c r="G53" s="92" t="s">
        <v>783</v>
      </c>
      <c r="H53" s="92">
        <f xml:space="preserve"> '1-Balance sheet'!C72</f>
        <v>0</v>
      </c>
    </row>
    <row r="54" spans="1:8">
      <c r="A54" s="92" t="str">
        <f t="shared" si="3"/>
        <v>Stara Planina Hold Plc</v>
      </c>
      <c r="B54" s="92" t="str">
        <f t="shared" si="4"/>
        <v>121227995</v>
      </c>
      <c r="C54" s="96">
        <f t="shared" si="5"/>
        <v>45930</v>
      </c>
      <c r="D54" s="92" t="s">
        <v>204</v>
      </c>
      <c r="E54" s="92">
        <v>1</v>
      </c>
      <c r="F54" s="92" t="s">
        <v>203</v>
      </c>
      <c r="G54" s="92" t="s">
        <v>783</v>
      </c>
      <c r="H54" s="92">
        <f xml:space="preserve"> '1-Balance sheet'!C73</f>
        <v>0</v>
      </c>
    </row>
    <row r="55" spans="1:8">
      <c r="A55" s="92" t="str">
        <f t="shared" si="3"/>
        <v>Stara Planina Hold Plc</v>
      </c>
      <c r="B55" s="92" t="str">
        <f t="shared" si="4"/>
        <v>121227995</v>
      </c>
      <c r="C55" s="96">
        <f t="shared" si="5"/>
        <v>45930</v>
      </c>
      <c r="D55" s="92" t="s">
        <v>208</v>
      </c>
      <c r="E55" s="92">
        <v>1</v>
      </c>
      <c r="F55" s="92" t="s">
        <v>207</v>
      </c>
      <c r="G55" s="92" t="s">
        <v>783</v>
      </c>
      <c r="H55" s="92">
        <f xml:space="preserve"> '1-Balance sheet'!C74</f>
        <v>0</v>
      </c>
    </row>
    <row r="56" spans="1:8">
      <c r="A56" s="92" t="str">
        <f t="shared" si="3"/>
        <v>Stara Planina Hold Plc</v>
      </c>
      <c r="B56" s="92" t="str">
        <f t="shared" si="4"/>
        <v>121227995</v>
      </c>
      <c r="C56" s="96">
        <f t="shared" si="5"/>
        <v>45930</v>
      </c>
      <c r="D56" s="92" t="s">
        <v>210</v>
      </c>
      <c r="E56" s="92">
        <v>1</v>
      </c>
      <c r="F56" s="92" t="s">
        <v>209</v>
      </c>
      <c r="G56" s="92" t="s">
        <v>783</v>
      </c>
      <c r="H56" s="92">
        <f xml:space="preserve"> '1-Balance sheet'!C75</f>
        <v>0</v>
      </c>
    </row>
    <row r="57" spans="1:8">
      <c r="A57" s="92" t="str">
        <f t="shared" si="3"/>
        <v>Stara Planina Hold Plc</v>
      </c>
      <c r="B57" s="92" t="str">
        <f t="shared" si="4"/>
        <v>121227995</v>
      </c>
      <c r="C57" s="96">
        <f t="shared" si="5"/>
        <v>45930</v>
      </c>
      <c r="D57" s="92" t="s">
        <v>212</v>
      </c>
      <c r="E57" s="92">
        <v>1</v>
      </c>
      <c r="F57" s="92" t="s">
        <v>184</v>
      </c>
      <c r="G57" s="92" t="s">
        <v>783</v>
      </c>
      <c r="H57" s="92">
        <f xml:space="preserve"> '1-Balance sheet'!C76</f>
        <v>5373</v>
      </c>
    </row>
    <row r="58" spans="1:8">
      <c r="A58" s="92" t="str">
        <f t="shared" si="3"/>
        <v>Stara Planina Hold Plc</v>
      </c>
      <c r="B58" s="92" t="str">
        <f t="shared" si="4"/>
        <v>121227995</v>
      </c>
      <c r="C58" s="96">
        <f t="shared" si="5"/>
        <v>45930</v>
      </c>
      <c r="D58" s="92" t="s">
        <v>217</v>
      </c>
      <c r="E58" s="92">
        <v>1</v>
      </c>
      <c r="F58" s="92" t="s">
        <v>216</v>
      </c>
      <c r="G58" s="92" t="s">
        <v>783</v>
      </c>
      <c r="H58" s="92">
        <f xml:space="preserve"> '1-Balance sheet'!C79</f>
        <v>0</v>
      </c>
    </row>
    <row r="59" spans="1:8">
      <c r="A59" s="92" t="str">
        <f t="shared" si="3"/>
        <v>Stara Planina Hold Plc</v>
      </c>
      <c r="B59" s="92" t="str">
        <f t="shared" si="4"/>
        <v>121227995</v>
      </c>
      <c r="C59" s="96">
        <f t="shared" si="5"/>
        <v>45930</v>
      </c>
      <c r="D59" s="92" t="s">
        <v>220</v>
      </c>
      <c r="E59" s="92">
        <v>1</v>
      </c>
      <c r="F59" s="92" t="s">
        <v>219</v>
      </c>
      <c r="G59" s="92" t="s">
        <v>783</v>
      </c>
      <c r="H59" s="92">
        <f xml:space="preserve"> '1-Balance sheet'!C80</f>
        <v>0</v>
      </c>
    </row>
    <row r="60" spans="1:8">
      <c r="A60" s="92" t="str">
        <f t="shared" si="3"/>
        <v>Stara Planina Hold Plc</v>
      </c>
      <c r="B60" s="92" t="str">
        <f t="shared" si="4"/>
        <v>121227995</v>
      </c>
      <c r="C60" s="96">
        <f t="shared" si="5"/>
        <v>45930</v>
      </c>
      <c r="D60" s="92" t="s">
        <v>222</v>
      </c>
      <c r="E60" s="92">
        <v>1</v>
      </c>
      <c r="F60" s="92" t="s">
        <v>221</v>
      </c>
      <c r="G60" s="92" t="s">
        <v>783</v>
      </c>
      <c r="H60" s="92">
        <f xml:space="preserve"> '1-Balance sheet'!C81</f>
        <v>0</v>
      </c>
    </row>
    <row r="61" spans="1:8">
      <c r="A61" s="92" t="str">
        <f t="shared" si="3"/>
        <v>Stara Planina Hold Plc</v>
      </c>
      <c r="B61" s="92" t="str">
        <f t="shared" si="4"/>
        <v>121227995</v>
      </c>
      <c r="C61" s="96">
        <f t="shared" si="5"/>
        <v>45930</v>
      </c>
      <c r="D61" s="92" t="s">
        <v>224</v>
      </c>
      <c r="E61" s="92">
        <v>1</v>
      </c>
      <c r="F61" s="92" t="s">
        <v>223</v>
      </c>
      <c r="G61" s="92" t="s">
        <v>783</v>
      </c>
      <c r="H61" s="92">
        <f xml:space="preserve"> '1-Balance sheet'!C82</f>
        <v>0</v>
      </c>
    </row>
    <row r="62" spans="1:8">
      <c r="A62" s="92" t="str">
        <f t="shared" si="3"/>
        <v>Stara Planina Hold Plc</v>
      </c>
      <c r="B62" s="92" t="str">
        <f t="shared" si="4"/>
        <v>121227995</v>
      </c>
      <c r="C62" s="96">
        <f t="shared" si="5"/>
        <v>45930</v>
      </c>
      <c r="D62" s="92" t="s">
        <v>226</v>
      </c>
      <c r="E62" s="92">
        <v>1</v>
      </c>
      <c r="F62" s="92" t="s">
        <v>225</v>
      </c>
      <c r="G62" s="92" t="s">
        <v>783</v>
      </c>
      <c r="H62" s="92">
        <f xml:space="preserve"> '1-Balance sheet'!C83</f>
        <v>0</v>
      </c>
    </row>
    <row r="63" spans="1:8">
      <c r="A63" s="92" t="str">
        <f t="shared" si="3"/>
        <v>Stara Planina Hold Plc</v>
      </c>
      <c r="B63" s="92" t="str">
        <f t="shared" si="4"/>
        <v>121227995</v>
      </c>
      <c r="C63" s="96">
        <f t="shared" si="5"/>
        <v>45930</v>
      </c>
      <c r="D63" s="92" t="s">
        <v>227</v>
      </c>
      <c r="E63" s="92">
        <v>1</v>
      </c>
      <c r="F63" s="92" t="s">
        <v>114</v>
      </c>
      <c r="G63" s="92" t="s">
        <v>783</v>
      </c>
      <c r="H63" s="92">
        <f xml:space="preserve"> '1-Balance sheet'!C84</f>
        <v>0</v>
      </c>
    </row>
    <row r="64" spans="1:8">
      <c r="A64" s="92" t="str">
        <f t="shared" si="3"/>
        <v>Stara Planina Hold Plc</v>
      </c>
      <c r="B64" s="92" t="str">
        <f t="shared" si="4"/>
        <v>121227995</v>
      </c>
      <c r="C64" s="96">
        <f t="shared" si="5"/>
        <v>45930</v>
      </c>
      <c r="D64" s="92" t="s">
        <v>228</v>
      </c>
      <c r="E64" s="92">
        <v>1</v>
      </c>
      <c r="F64" s="92" t="s">
        <v>215</v>
      </c>
      <c r="G64" s="92" t="s">
        <v>783</v>
      </c>
      <c r="H64" s="92">
        <f xml:space="preserve"> '1-Balance sheet'!C85</f>
        <v>0</v>
      </c>
    </row>
    <row r="65" spans="1:8">
      <c r="A65" s="92" t="str">
        <f t="shared" si="3"/>
        <v>Stara Planina Hold Plc</v>
      </c>
      <c r="B65" s="92" t="str">
        <f t="shared" si="4"/>
        <v>121227995</v>
      </c>
      <c r="C65" s="96">
        <f t="shared" si="5"/>
        <v>45930</v>
      </c>
      <c r="D65" s="92" t="s">
        <v>231</v>
      </c>
      <c r="E65" s="92">
        <v>1</v>
      </c>
      <c r="F65" s="92" t="s">
        <v>230</v>
      </c>
      <c r="G65" s="92" t="s">
        <v>783</v>
      </c>
      <c r="H65" s="92">
        <f xml:space="preserve"> '1-Balance sheet'!C88</f>
        <v>5</v>
      </c>
    </row>
    <row r="66" spans="1:8">
      <c r="A66" s="92" t="str">
        <f t="shared" si="3"/>
        <v>Stara Planina Hold Plc</v>
      </c>
      <c r="B66" s="92" t="str">
        <f t="shared" si="4"/>
        <v>121227995</v>
      </c>
      <c r="C66" s="96">
        <f t="shared" si="5"/>
        <v>45930</v>
      </c>
      <c r="D66" s="92" t="s">
        <v>233</v>
      </c>
      <c r="E66" s="92">
        <v>1</v>
      </c>
      <c r="F66" s="92" t="s">
        <v>232</v>
      </c>
      <c r="G66" s="92" t="s">
        <v>783</v>
      </c>
      <c r="H66" s="92">
        <f xml:space="preserve"> '1-Balance sheet'!C89</f>
        <v>2984</v>
      </c>
    </row>
    <row r="67" spans="1:8">
      <c r="A67" s="92" t="str">
        <f t="shared" ref="A67:A98" si="6">pdeName</f>
        <v>Stara Planina Hold Plc</v>
      </c>
      <c r="B67" s="92" t="str">
        <f t="shared" ref="B67:B98" si="7">pdeBulstat</f>
        <v>121227995</v>
      </c>
      <c r="C67" s="96">
        <f t="shared" ref="C67:C98" si="8">endDate</f>
        <v>45930</v>
      </c>
      <c r="D67" s="92" t="s">
        <v>235</v>
      </c>
      <c r="E67" s="92">
        <v>1</v>
      </c>
      <c r="F67" s="92" t="s">
        <v>234</v>
      </c>
      <c r="G67" s="92" t="s">
        <v>783</v>
      </c>
      <c r="H67" s="92">
        <f xml:space="preserve"> '1-Balance sheet'!C90</f>
        <v>1810</v>
      </c>
    </row>
    <row r="68" spans="1:8">
      <c r="A68" s="92" t="str">
        <f t="shared" si="6"/>
        <v>Stara Planina Hold Plc</v>
      </c>
      <c r="B68" s="92" t="str">
        <f t="shared" si="7"/>
        <v>121227995</v>
      </c>
      <c r="C68" s="96">
        <f t="shared" si="8"/>
        <v>45930</v>
      </c>
      <c r="D68" s="92" t="s">
        <v>237</v>
      </c>
      <c r="E68" s="92">
        <v>1</v>
      </c>
      <c r="F68" s="92" t="s">
        <v>236</v>
      </c>
      <c r="G68" s="92" t="s">
        <v>783</v>
      </c>
      <c r="H68" s="92">
        <f xml:space="preserve"> '1-Balance sheet'!C91</f>
        <v>0</v>
      </c>
    </row>
    <row r="69" spans="1:8">
      <c r="A69" s="92" t="str">
        <f t="shared" si="6"/>
        <v>Stara Planina Hold Plc</v>
      </c>
      <c r="B69" s="92" t="str">
        <f t="shared" si="7"/>
        <v>121227995</v>
      </c>
      <c r="C69" s="96">
        <f t="shared" si="8"/>
        <v>45930</v>
      </c>
      <c r="D69" s="92" t="s">
        <v>238</v>
      </c>
      <c r="E69" s="92">
        <v>1</v>
      </c>
      <c r="F69" s="92" t="s">
        <v>229</v>
      </c>
      <c r="G69" s="92" t="s">
        <v>783</v>
      </c>
      <c r="H69" s="92">
        <f xml:space="preserve"> '1-Balance sheet'!C92</f>
        <v>4799</v>
      </c>
    </row>
    <row r="70" spans="1:8">
      <c r="A70" s="92" t="str">
        <f t="shared" si="6"/>
        <v>Stara Planina Hold Plc</v>
      </c>
      <c r="B70" s="92" t="str">
        <f t="shared" si="7"/>
        <v>121227995</v>
      </c>
      <c r="C70" s="96">
        <f t="shared" si="8"/>
        <v>45930</v>
      </c>
      <c r="D70" s="92" t="s">
        <v>240</v>
      </c>
      <c r="E70" s="92">
        <v>1</v>
      </c>
      <c r="F70" s="92" t="s">
        <v>239</v>
      </c>
      <c r="G70" s="92" t="s">
        <v>783</v>
      </c>
      <c r="H70" s="92">
        <f xml:space="preserve"> '1-Balance sheet'!C93</f>
        <v>11</v>
      </c>
    </row>
    <row r="71" spans="1:8">
      <c r="A71" s="92" t="str">
        <f t="shared" si="6"/>
        <v>Stara Planina Hold Plc</v>
      </c>
      <c r="B71" s="92" t="str">
        <f t="shared" si="7"/>
        <v>121227995</v>
      </c>
      <c r="C71" s="96">
        <f t="shared" si="8"/>
        <v>45930</v>
      </c>
      <c r="D71" s="92" t="s">
        <v>241</v>
      </c>
      <c r="E71" s="92">
        <v>1</v>
      </c>
      <c r="F71" s="92" t="s">
        <v>152</v>
      </c>
      <c r="G71" s="92" t="s">
        <v>783</v>
      </c>
      <c r="H71" s="92">
        <f xml:space="preserve"> '1-Balance sheet'!C94</f>
        <v>10183</v>
      </c>
    </row>
    <row r="72" spans="1:8">
      <c r="A72" s="92" t="str">
        <f t="shared" si="6"/>
        <v>Stara Planina Hold Plc</v>
      </c>
      <c r="B72" s="92" t="str">
        <f t="shared" si="7"/>
        <v>121227995</v>
      </c>
      <c r="C72" s="96">
        <f t="shared" si="8"/>
        <v>45930</v>
      </c>
      <c r="D72" s="92" t="s">
        <v>243</v>
      </c>
      <c r="E72" s="92">
        <v>1</v>
      </c>
      <c r="F72" s="92" t="s">
        <v>242</v>
      </c>
      <c r="G72" s="92" t="s">
        <v>783</v>
      </c>
      <c r="H72" s="92">
        <f xml:space="preserve"> '1-Balance sheet'!C95</f>
        <v>55734</v>
      </c>
    </row>
    <row r="73" spans="1:8">
      <c r="A73" s="92" t="str">
        <f t="shared" si="6"/>
        <v>Stara Planina Hold Plc</v>
      </c>
      <c r="B73" s="92" t="str">
        <f t="shared" si="7"/>
        <v>121227995</v>
      </c>
      <c r="C73" s="96">
        <f t="shared" si="8"/>
        <v>45930</v>
      </c>
      <c r="D73" s="92" t="s">
        <v>11</v>
      </c>
      <c r="E73" s="92">
        <v>1</v>
      </c>
      <c r="F73" s="92" t="s">
        <v>10</v>
      </c>
      <c r="G73" s="92" t="s">
        <v>784</v>
      </c>
      <c r="H73" s="92">
        <f>'1-Balance sheet'!G12</f>
        <v>21000</v>
      </c>
    </row>
    <row r="74" spans="1:8">
      <c r="A74" s="92" t="str">
        <f t="shared" si="6"/>
        <v>Stara Planina Hold Plc</v>
      </c>
      <c r="B74" s="92" t="str">
        <f t="shared" si="7"/>
        <v>121227995</v>
      </c>
      <c r="C74" s="96">
        <f t="shared" si="8"/>
        <v>45930</v>
      </c>
      <c r="D74" s="92" t="s">
        <v>15</v>
      </c>
      <c r="E74" s="92">
        <v>1</v>
      </c>
      <c r="F74" s="92" t="s">
        <v>14</v>
      </c>
      <c r="G74" s="92" t="s">
        <v>784</v>
      </c>
      <c r="H74" s="92">
        <f>'1-Balance sheet'!G13</f>
        <v>21000</v>
      </c>
    </row>
    <row r="75" spans="1:8">
      <c r="A75" s="92" t="str">
        <f t="shared" si="6"/>
        <v>Stara Planina Hold Plc</v>
      </c>
      <c r="B75" s="92" t="str">
        <f t="shared" si="7"/>
        <v>121227995</v>
      </c>
      <c r="C75" s="96">
        <f t="shared" si="8"/>
        <v>45930</v>
      </c>
      <c r="D75" s="92" t="s">
        <v>19</v>
      </c>
      <c r="E75" s="92">
        <v>1</v>
      </c>
      <c r="F75" s="92" t="s">
        <v>18</v>
      </c>
      <c r="G75" s="92" t="s">
        <v>784</v>
      </c>
      <c r="H75" s="92">
        <f>'1-Balance sheet'!G14</f>
        <v>0</v>
      </c>
    </row>
    <row r="76" spans="1:8">
      <c r="A76" s="92" t="str">
        <f t="shared" si="6"/>
        <v>Stara Planina Hold Plc</v>
      </c>
      <c r="B76" s="92" t="str">
        <f t="shared" si="7"/>
        <v>121227995</v>
      </c>
      <c r="C76" s="96">
        <f t="shared" si="8"/>
        <v>45930</v>
      </c>
      <c r="D76" s="92" t="s">
        <v>23</v>
      </c>
      <c r="E76" s="92">
        <v>1</v>
      </c>
      <c r="F76" s="92" t="s">
        <v>22</v>
      </c>
      <c r="G76" s="92" t="s">
        <v>784</v>
      </c>
      <c r="H76" s="92">
        <f>'1-Balance sheet'!G15</f>
        <v>-225</v>
      </c>
    </row>
    <row r="77" spans="1:8">
      <c r="A77" s="92" t="str">
        <f t="shared" si="6"/>
        <v>Stara Planina Hold Plc</v>
      </c>
      <c r="B77" s="92" t="str">
        <f t="shared" si="7"/>
        <v>121227995</v>
      </c>
      <c r="C77" s="96">
        <f t="shared" si="8"/>
        <v>45930</v>
      </c>
      <c r="D77" s="92" t="s">
        <v>27</v>
      </c>
      <c r="E77" s="92">
        <v>1</v>
      </c>
      <c r="F77" s="92" t="s">
        <v>26</v>
      </c>
      <c r="G77" s="92" t="s">
        <v>784</v>
      </c>
      <c r="H77" s="92">
        <f>'1-Balance sheet'!G16</f>
        <v>0</v>
      </c>
    </row>
    <row r="78" spans="1:8">
      <c r="A78" s="92" t="str">
        <f t="shared" si="6"/>
        <v>Stara Planina Hold Plc</v>
      </c>
      <c r="B78" s="92" t="str">
        <f t="shared" si="7"/>
        <v>121227995</v>
      </c>
      <c r="C78" s="96">
        <f t="shared" si="8"/>
        <v>45930</v>
      </c>
      <c r="D78" s="92" t="s">
        <v>31</v>
      </c>
      <c r="E78" s="92">
        <v>1</v>
      </c>
      <c r="F78" s="92" t="s">
        <v>30</v>
      </c>
      <c r="G78" s="92" t="s">
        <v>784</v>
      </c>
      <c r="H78" s="92">
        <f>'1-Balance sheet'!G17</f>
        <v>0</v>
      </c>
    </row>
    <row r="79" spans="1:8">
      <c r="A79" s="92" t="str">
        <f t="shared" si="6"/>
        <v>Stara Planina Hold Plc</v>
      </c>
      <c r="B79" s="92" t="str">
        <f t="shared" si="7"/>
        <v>121227995</v>
      </c>
      <c r="C79" s="96">
        <f t="shared" si="8"/>
        <v>45930</v>
      </c>
      <c r="D79" s="92" t="s">
        <v>34</v>
      </c>
      <c r="E79" s="92">
        <v>1</v>
      </c>
      <c r="F79" s="92" t="s">
        <v>7</v>
      </c>
      <c r="G79" s="92" t="s">
        <v>784</v>
      </c>
      <c r="H79" s="92">
        <f>'1-Balance sheet'!G18</f>
        <v>20775</v>
      </c>
    </row>
    <row r="80" spans="1:8">
      <c r="A80" s="92" t="str">
        <f t="shared" si="6"/>
        <v>Stara Planina Hold Plc</v>
      </c>
      <c r="B80" s="92" t="str">
        <f t="shared" si="7"/>
        <v>121227995</v>
      </c>
      <c r="C80" s="96">
        <f t="shared" si="8"/>
        <v>45930</v>
      </c>
      <c r="D80" s="92" t="s">
        <v>40</v>
      </c>
      <c r="E80" s="92">
        <v>1</v>
      </c>
      <c r="F80" s="92" t="s">
        <v>39</v>
      </c>
      <c r="G80" s="92" t="s">
        <v>784</v>
      </c>
      <c r="H80" s="92">
        <f>'1-Balance sheet'!G20</f>
        <v>0</v>
      </c>
    </row>
    <row r="81" spans="1:8">
      <c r="A81" s="92" t="str">
        <f t="shared" si="6"/>
        <v>Stara Planina Hold Plc</v>
      </c>
      <c r="B81" s="92" t="str">
        <f t="shared" si="7"/>
        <v>121227995</v>
      </c>
      <c r="C81" s="96">
        <f t="shared" si="8"/>
        <v>45930</v>
      </c>
      <c r="D81" s="92" t="s">
        <v>44</v>
      </c>
      <c r="E81" s="92">
        <v>1</v>
      </c>
      <c r="F81" s="92" t="s">
        <v>43</v>
      </c>
      <c r="G81" s="92" t="s">
        <v>784</v>
      </c>
      <c r="H81" s="92">
        <f>'1-Balance sheet'!G21</f>
        <v>3721</v>
      </c>
    </row>
    <row r="82" spans="1:8">
      <c r="A82" s="92" t="str">
        <f t="shared" si="6"/>
        <v>Stara Planina Hold Plc</v>
      </c>
      <c r="B82" s="92" t="str">
        <f t="shared" si="7"/>
        <v>121227995</v>
      </c>
      <c r="C82" s="96">
        <f t="shared" si="8"/>
        <v>45930</v>
      </c>
      <c r="D82" s="92" t="s">
        <v>48</v>
      </c>
      <c r="E82" s="92">
        <v>1</v>
      </c>
      <c r="F82" s="92" t="s">
        <v>47</v>
      </c>
      <c r="G82" s="92" t="s">
        <v>784</v>
      </c>
      <c r="H82" s="92">
        <f>'1-Balance sheet'!G22</f>
        <v>8909</v>
      </c>
    </row>
    <row r="83" spans="1:8">
      <c r="A83" s="92" t="str">
        <f t="shared" si="6"/>
        <v>Stara Planina Hold Plc</v>
      </c>
      <c r="B83" s="92" t="str">
        <f t="shared" si="7"/>
        <v>121227995</v>
      </c>
      <c r="C83" s="96">
        <f t="shared" si="8"/>
        <v>45930</v>
      </c>
      <c r="D83" s="92" t="s">
        <v>51</v>
      </c>
      <c r="E83" s="92">
        <v>1</v>
      </c>
      <c r="F83" s="92" t="s">
        <v>50</v>
      </c>
      <c r="G83" s="92" t="s">
        <v>784</v>
      </c>
      <c r="H83" s="92">
        <f>'1-Balance sheet'!G23</f>
        <v>8909</v>
      </c>
    </row>
    <row r="84" spans="1:8">
      <c r="A84" s="92" t="str">
        <f t="shared" si="6"/>
        <v>Stara Planina Hold Plc</v>
      </c>
      <c r="B84" s="92" t="str">
        <f t="shared" si="7"/>
        <v>121227995</v>
      </c>
      <c r="C84" s="96">
        <f t="shared" si="8"/>
        <v>45930</v>
      </c>
      <c r="D84" s="92" t="s">
        <v>55</v>
      </c>
      <c r="E84" s="92">
        <v>1</v>
      </c>
      <c r="F84" s="92" t="s">
        <v>54</v>
      </c>
      <c r="G84" s="92" t="s">
        <v>784</v>
      </c>
      <c r="H84" s="92">
        <f>'1-Balance sheet'!G24</f>
        <v>0</v>
      </c>
    </row>
    <row r="85" spans="1:8">
      <c r="A85" s="92" t="str">
        <f t="shared" si="6"/>
        <v>Stara Planina Hold Plc</v>
      </c>
      <c r="B85" s="92" t="str">
        <f t="shared" si="7"/>
        <v>121227995</v>
      </c>
      <c r="C85" s="96">
        <f t="shared" si="8"/>
        <v>45930</v>
      </c>
      <c r="D85" s="92" t="s">
        <v>59</v>
      </c>
      <c r="E85" s="92">
        <v>1</v>
      </c>
      <c r="F85" s="92" t="s">
        <v>58</v>
      </c>
      <c r="G85" s="92" t="s">
        <v>784</v>
      </c>
      <c r="H85" s="92">
        <f>'1-Balance sheet'!G25</f>
        <v>0</v>
      </c>
    </row>
    <row r="86" spans="1:8">
      <c r="A86" s="92" t="str">
        <f t="shared" si="6"/>
        <v>Stara Planina Hold Plc</v>
      </c>
      <c r="B86" s="92" t="str">
        <f t="shared" si="7"/>
        <v>121227995</v>
      </c>
      <c r="C86" s="96">
        <f t="shared" si="8"/>
        <v>45930</v>
      </c>
      <c r="D86" s="92" t="s">
        <v>62</v>
      </c>
      <c r="E86" s="92">
        <v>1</v>
      </c>
      <c r="F86" s="92" t="s">
        <v>37</v>
      </c>
      <c r="G86" s="92" t="s">
        <v>784</v>
      </c>
      <c r="H86" s="92">
        <f>'1-Balance sheet'!G26</f>
        <v>12630</v>
      </c>
    </row>
    <row r="87" spans="1:8">
      <c r="A87" s="92" t="str">
        <f t="shared" si="6"/>
        <v>Stara Planina Hold Plc</v>
      </c>
      <c r="B87" s="92" t="str">
        <f t="shared" si="7"/>
        <v>121227995</v>
      </c>
      <c r="C87" s="96">
        <f t="shared" si="8"/>
        <v>45930</v>
      </c>
      <c r="D87" s="92" t="s">
        <v>68</v>
      </c>
      <c r="E87" s="92">
        <v>1</v>
      </c>
      <c r="F87" s="92" t="s">
        <v>67</v>
      </c>
      <c r="G87" s="92" t="s">
        <v>784</v>
      </c>
      <c r="H87" s="92">
        <f>'1-Balance sheet'!G28</f>
        <v>8050</v>
      </c>
    </row>
    <row r="88" spans="1:8">
      <c r="A88" s="92" t="str">
        <f t="shared" si="6"/>
        <v>Stara Planina Hold Plc</v>
      </c>
      <c r="B88" s="92" t="str">
        <f t="shared" si="7"/>
        <v>121227995</v>
      </c>
      <c r="C88" s="96">
        <f t="shared" si="8"/>
        <v>45930</v>
      </c>
      <c r="D88" s="92" t="s">
        <v>70</v>
      </c>
      <c r="E88" s="92">
        <v>1</v>
      </c>
      <c r="F88" s="92" t="s">
        <v>69</v>
      </c>
      <c r="G88" s="92" t="s">
        <v>784</v>
      </c>
      <c r="H88" s="92">
        <f>'1-Balance sheet'!G29</f>
        <v>8050</v>
      </c>
    </row>
    <row r="89" spans="1:8">
      <c r="A89" s="92" t="str">
        <f t="shared" si="6"/>
        <v>Stara Planina Hold Plc</v>
      </c>
      <c r="B89" s="92" t="str">
        <f t="shared" si="7"/>
        <v>121227995</v>
      </c>
      <c r="C89" s="96">
        <f t="shared" si="8"/>
        <v>45930</v>
      </c>
      <c r="D89" s="92" t="s">
        <v>73</v>
      </c>
      <c r="E89" s="92">
        <v>1</v>
      </c>
      <c r="F89" s="92" t="s">
        <v>72</v>
      </c>
      <c r="G89" s="92" t="s">
        <v>784</v>
      </c>
      <c r="H89" s="92">
        <f>'1-Balance sheet'!G30</f>
        <v>0</v>
      </c>
    </row>
    <row r="90" spans="1:8">
      <c r="A90" s="92" t="str">
        <f t="shared" si="6"/>
        <v>Stara Planina Hold Plc</v>
      </c>
      <c r="B90" s="92" t="str">
        <f t="shared" si="7"/>
        <v>121227995</v>
      </c>
      <c r="C90" s="96">
        <f t="shared" si="8"/>
        <v>45930</v>
      </c>
      <c r="D90" s="92" t="s">
        <v>77</v>
      </c>
      <c r="E90" s="92">
        <v>1</v>
      </c>
      <c r="F90" s="92" t="s">
        <v>76</v>
      </c>
      <c r="G90" s="92" t="s">
        <v>784</v>
      </c>
      <c r="H90" s="92">
        <f>'1-Balance sheet'!G31</f>
        <v>0</v>
      </c>
    </row>
    <row r="91" spans="1:8">
      <c r="A91" s="92" t="str">
        <f t="shared" si="6"/>
        <v>Stara Planina Hold Plc</v>
      </c>
      <c r="B91" s="92" t="str">
        <f t="shared" si="7"/>
        <v>121227995</v>
      </c>
      <c r="C91" s="96">
        <f t="shared" si="8"/>
        <v>45930</v>
      </c>
      <c r="D91" s="92" t="s">
        <v>81</v>
      </c>
      <c r="E91" s="92">
        <v>1</v>
      </c>
      <c r="F91" s="92" t="s">
        <v>80</v>
      </c>
      <c r="G91" s="92" t="s">
        <v>784</v>
      </c>
      <c r="H91" s="92">
        <f>'1-Balance sheet'!G32</f>
        <v>5626</v>
      </c>
    </row>
    <row r="92" spans="1:8">
      <c r="A92" s="92" t="str">
        <f t="shared" si="6"/>
        <v>Stara Planina Hold Plc</v>
      </c>
      <c r="B92" s="92" t="str">
        <f t="shared" si="7"/>
        <v>121227995</v>
      </c>
      <c r="C92" s="96">
        <f t="shared" si="8"/>
        <v>45930</v>
      </c>
      <c r="D92" s="92" t="s">
        <v>84</v>
      </c>
      <c r="E92" s="92">
        <v>1</v>
      </c>
      <c r="F92" s="92" t="s">
        <v>83</v>
      </c>
      <c r="G92" s="92" t="s">
        <v>784</v>
      </c>
      <c r="H92" s="92">
        <f>'1-Balance sheet'!G33</f>
        <v>0</v>
      </c>
    </row>
    <row r="93" spans="1:8">
      <c r="A93" s="92" t="str">
        <f t="shared" si="6"/>
        <v>Stara Planina Hold Plc</v>
      </c>
      <c r="B93" s="92" t="str">
        <f t="shared" si="7"/>
        <v>121227995</v>
      </c>
      <c r="C93" s="96">
        <f t="shared" si="8"/>
        <v>45930</v>
      </c>
      <c r="D93" s="92" t="s">
        <v>86</v>
      </c>
      <c r="E93" s="92">
        <v>1</v>
      </c>
      <c r="F93" s="92" t="s">
        <v>65</v>
      </c>
      <c r="G93" s="92" t="s">
        <v>784</v>
      </c>
      <c r="H93" s="92">
        <f>'1-Balance sheet'!G34</f>
        <v>13676</v>
      </c>
    </row>
    <row r="94" spans="1:8">
      <c r="A94" s="92" t="str">
        <f t="shared" si="6"/>
        <v>Stara Planina Hold Plc</v>
      </c>
      <c r="B94" s="92" t="str">
        <f t="shared" si="7"/>
        <v>121227995</v>
      </c>
      <c r="C94" s="96">
        <f t="shared" si="8"/>
        <v>45930</v>
      </c>
      <c r="D94" s="92" t="s">
        <v>93</v>
      </c>
      <c r="E94" s="92">
        <v>1</v>
      </c>
      <c r="F94" s="92" t="s">
        <v>5</v>
      </c>
      <c r="G94" s="92" t="s">
        <v>784</v>
      </c>
      <c r="H94" s="92">
        <f>'1-Balance sheet'!G37</f>
        <v>47081</v>
      </c>
    </row>
    <row r="95" spans="1:8">
      <c r="A95" s="92" t="str">
        <f t="shared" si="6"/>
        <v>Stara Planina Hold Plc</v>
      </c>
      <c r="B95" s="92" t="str">
        <f t="shared" si="7"/>
        <v>121227995</v>
      </c>
      <c r="C95" s="96">
        <f t="shared" si="8"/>
        <v>45930</v>
      </c>
      <c r="D95" s="92" t="s">
        <v>101</v>
      </c>
      <c r="E95" s="92">
        <v>1</v>
      </c>
      <c r="F95" s="92" t="s">
        <v>100</v>
      </c>
      <c r="G95" s="92" t="s">
        <v>784</v>
      </c>
      <c r="H95" s="92">
        <f>'1-Balance sheet'!G40</f>
        <v>0</v>
      </c>
    </row>
    <row r="96" spans="1:8">
      <c r="A96" s="92" t="str">
        <f t="shared" si="6"/>
        <v>Stara Planina Hold Plc</v>
      </c>
      <c r="B96" s="92" t="str">
        <f t="shared" si="7"/>
        <v>121227995</v>
      </c>
      <c r="C96" s="96">
        <f t="shared" si="8"/>
        <v>45930</v>
      </c>
      <c r="D96" s="92" t="s">
        <v>113</v>
      </c>
      <c r="E96" s="92">
        <v>1</v>
      </c>
      <c r="F96" s="92" t="s">
        <v>112</v>
      </c>
      <c r="G96" s="92" t="s">
        <v>784</v>
      </c>
      <c r="H96" s="92">
        <f>'1-Balance sheet'!G44</f>
        <v>239</v>
      </c>
    </row>
    <row r="97" spans="1:8">
      <c r="A97" s="92" t="str">
        <f t="shared" si="6"/>
        <v>Stara Planina Hold Plc</v>
      </c>
      <c r="B97" s="92" t="str">
        <f t="shared" si="7"/>
        <v>121227995</v>
      </c>
      <c r="C97" s="96">
        <f t="shared" si="8"/>
        <v>45930</v>
      </c>
      <c r="D97" s="92" t="s">
        <v>117</v>
      </c>
      <c r="E97" s="92">
        <v>1</v>
      </c>
      <c r="F97" s="92" t="s">
        <v>116</v>
      </c>
      <c r="G97" s="92" t="s">
        <v>784</v>
      </c>
      <c r="H97" s="92">
        <f>'1-Balance sheet'!G45</f>
        <v>0</v>
      </c>
    </row>
    <row r="98" spans="1:8">
      <c r="A98" s="92" t="str">
        <f t="shared" si="6"/>
        <v>Stara Planina Hold Plc</v>
      </c>
      <c r="B98" s="92" t="str">
        <f t="shared" si="7"/>
        <v>121227995</v>
      </c>
      <c r="C98" s="96">
        <f t="shared" si="8"/>
        <v>45930</v>
      </c>
      <c r="D98" s="92" t="s">
        <v>121</v>
      </c>
      <c r="E98" s="92">
        <v>1</v>
      </c>
      <c r="F98" s="92" t="s">
        <v>120</v>
      </c>
      <c r="G98" s="92" t="s">
        <v>784</v>
      </c>
      <c r="H98" s="92">
        <f>'1-Balance sheet'!G46</f>
        <v>0</v>
      </c>
    </row>
    <row r="99" spans="1:8">
      <c r="A99" s="92" t="str">
        <f t="shared" ref="A99:A125" si="9">pdeName</f>
        <v>Stara Planina Hold Plc</v>
      </c>
      <c r="B99" s="92" t="str">
        <f t="shared" ref="B99:B125" si="10">pdeBulstat</f>
        <v>121227995</v>
      </c>
      <c r="C99" s="96">
        <f t="shared" ref="C99:C125" si="11">endDate</f>
        <v>45930</v>
      </c>
      <c r="D99" s="92" t="s">
        <v>123</v>
      </c>
      <c r="E99" s="92">
        <v>1</v>
      </c>
      <c r="F99" s="92" t="s">
        <v>122</v>
      </c>
      <c r="G99" s="92" t="s">
        <v>784</v>
      </c>
      <c r="H99" s="92">
        <f>'1-Balance sheet'!G47</f>
        <v>0</v>
      </c>
    </row>
    <row r="100" spans="1:8">
      <c r="A100" s="92" t="str">
        <f t="shared" si="9"/>
        <v>Stara Planina Hold Plc</v>
      </c>
      <c r="B100" s="92" t="str">
        <f t="shared" si="10"/>
        <v>121227995</v>
      </c>
      <c r="C100" s="96">
        <f t="shared" si="11"/>
        <v>45930</v>
      </c>
      <c r="D100" s="92" t="s">
        <v>127</v>
      </c>
      <c r="E100" s="92">
        <v>1</v>
      </c>
      <c r="F100" s="92" t="s">
        <v>126</v>
      </c>
      <c r="G100" s="92" t="s">
        <v>784</v>
      </c>
      <c r="H100" s="92">
        <f>'1-Balance sheet'!G48</f>
        <v>0</v>
      </c>
    </row>
    <row r="101" spans="1:8">
      <c r="A101" s="92" t="str">
        <f t="shared" si="9"/>
        <v>Stara Planina Hold Plc</v>
      </c>
      <c r="B101" s="92" t="str">
        <f t="shared" si="10"/>
        <v>121227995</v>
      </c>
      <c r="C101" s="96">
        <f t="shared" si="11"/>
        <v>45930</v>
      </c>
      <c r="D101" s="92" t="s">
        <v>131</v>
      </c>
      <c r="E101" s="92">
        <v>1</v>
      </c>
      <c r="F101" s="92" t="s">
        <v>130</v>
      </c>
      <c r="G101" s="92" t="s">
        <v>784</v>
      </c>
      <c r="H101" s="92">
        <f>'1-Balance sheet'!G49</f>
        <v>0</v>
      </c>
    </row>
    <row r="102" spans="1:8">
      <c r="A102" s="92" t="str">
        <f t="shared" si="9"/>
        <v>Stara Planina Hold Plc</v>
      </c>
      <c r="B102" s="92" t="str">
        <f t="shared" si="10"/>
        <v>121227995</v>
      </c>
      <c r="C102" s="96">
        <f t="shared" si="11"/>
        <v>45930</v>
      </c>
      <c r="D102" s="92" t="s">
        <v>134</v>
      </c>
      <c r="E102" s="92">
        <v>1</v>
      </c>
      <c r="F102" s="92" t="s">
        <v>109</v>
      </c>
      <c r="G102" s="92" t="s">
        <v>784</v>
      </c>
      <c r="H102" s="92">
        <f>'1-Balance sheet'!G50</f>
        <v>239</v>
      </c>
    </row>
    <row r="103" spans="1:8">
      <c r="A103" s="92" t="str">
        <f t="shared" si="9"/>
        <v>Stara Planina Hold Plc</v>
      </c>
      <c r="B103" s="92" t="str">
        <f t="shared" si="10"/>
        <v>121227995</v>
      </c>
      <c r="C103" s="96">
        <f t="shared" si="11"/>
        <v>45930</v>
      </c>
      <c r="D103" s="92" t="s">
        <v>138</v>
      </c>
      <c r="E103" s="92">
        <v>1</v>
      </c>
      <c r="F103" s="92" t="s">
        <v>137</v>
      </c>
      <c r="G103" s="92" t="s">
        <v>784</v>
      </c>
      <c r="H103" s="92">
        <f>'1-Balance sheet'!G52</f>
        <v>0</v>
      </c>
    </row>
    <row r="104" spans="1:8">
      <c r="A104" s="92" t="str">
        <f t="shared" si="9"/>
        <v>Stara Planina Hold Plc</v>
      </c>
      <c r="B104" s="92" t="str">
        <f t="shared" si="10"/>
        <v>121227995</v>
      </c>
      <c r="C104" s="96">
        <f t="shared" si="11"/>
        <v>45930</v>
      </c>
      <c r="D104" s="92" t="s">
        <v>141</v>
      </c>
      <c r="E104" s="92">
        <v>1</v>
      </c>
      <c r="F104" s="92" t="s">
        <v>140</v>
      </c>
      <c r="G104" s="92" t="s">
        <v>784</v>
      </c>
      <c r="H104" s="92">
        <f>'1-Balance sheet'!G53</f>
        <v>50</v>
      </c>
    </row>
    <row r="105" spans="1:8">
      <c r="A105" s="92" t="str">
        <f t="shared" si="9"/>
        <v>Stara Planina Hold Plc</v>
      </c>
      <c r="B105" s="92" t="str">
        <f t="shared" si="10"/>
        <v>121227995</v>
      </c>
      <c r="C105" s="96">
        <f t="shared" si="11"/>
        <v>45930</v>
      </c>
      <c r="D105" s="92" t="s">
        <v>145</v>
      </c>
      <c r="E105" s="92">
        <v>1</v>
      </c>
      <c r="F105" s="92" t="s">
        <v>144</v>
      </c>
      <c r="G105" s="92" t="s">
        <v>784</v>
      </c>
      <c r="H105" s="92">
        <f>'1-Balance sheet'!G54</f>
        <v>451</v>
      </c>
    </row>
    <row r="106" spans="1:8">
      <c r="A106" s="92" t="str">
        <f t="shared" si="9"/>
        <v>Stara Planina Hold Plc</v>
      </c>
      <c r="B106" s="92" t="str">
        <f t="shared" si="10"/>
        <v>121227995</v>
      </c>
      <c r="C106" s="96">
        <f t="shared" si="11"/>
        <v>45930</v>
      </c>
      <c r="D106" s="92" t="s">
        <v>149</v>
      </c>
      <c r="E106" s="92">
        <v>1</v>
      </c>
      <c r="F106" s="92" t="s">
        <v>148</v>
      </c>
      <c r="G106" s="92" t="s">
        <v>784</v>
      </c>
      <c r="H106" s="92">
        <f>'1-Balance sheet'!G55</f>
        <v>0</v>
      </c>
    </row>
    <row r="107" spans="1:8">
      <c r="A107" s="92" t="str">
        <f t="shared" si="9"/>
        <v>Stara Planina Hold Plc</v>
      </c>
      <c r="B107" s="92" t="str">
        <f t="shared" si="10"/>
        <v>121227995</v>
      </c>
      <c r="C107" s="96">
        <f t="shared" si="11"/>
        <v>45930</v>
      </c>
      <c r="D107" s="92" t="s">
        <v>151</v>
      </c>
      <c r="E107" s="92">
        <v>1</v>
      </c>
      <c r="F107" s="92" t="s">
        <v>106</v>
      </c>
      <c r="G107" s="92" t="s">
        <v>784</v>
      </c>
      <c r="H107" s="92">
        <f>'1-Balance sheet'!G56</f>
        <v>740</v>
      </c>
    </row>
    <row r="108" spans="1:8">
      <c r="A108" s="92" t="str">
        <f t="shared" si="9"/>
        <v>Stara Planina Hold Plc</v>
      </c>
      <c r="B108" s="92" t="str">
        <f t="shared" si="10"/>
        <v>121227995</v>
      </c>
      <c r="C108" s="96">
        <f t="shared" si="11"/>
        <v>45930</v>
      </c>
      <c r="D108" s="92" t="s">
        <v>158</v>
      </c>
      <c r="E108" s="92">
        <v>1</v>
      </c>
      <c r="F108" s="92" t="s">
        <v>157</v>
      </c>
      <c r="G108" s="92" t="s">
        <v>784</v>
      </c>
      <c r="H108" s="92">
        <f>'1-Balance sheet'!G59</f>
        <v>0</v>
      </c>
    </row>
    <row r="109" spans="1:8">
      <c r="A109" s="92" t="str">
        <f t="shared" si="9"/>
        <v>Stara Planina Hold Plc</v>
      </c>
      <c r="B109" s="92" t="str">
        <f t="shared" si="10"/>
        <v>121227995</v>
      </c>
      <c r="C109" s="96">
        <f t="shared" si="11"/>
        <v>45930</v>
      </c>
      <c r="D109" s="92" t="s">
        <v>162</v>
      </c>
      <c r="E109" s="92">
        <v>1</v>
      </c>
      <c r="F109" s="92" t="s">
        <v>161</v>
      </c>
      <c r="G109" s="92" t="s">
        <v>784</v>
      </c>
      <c r="H109" s="92">
        <f>'1-Balance sheet'!G60</f>
        <v>0</v>
      </c>
    </row>
    <row r="110" spans="1:8">
      <c r="A110" s="92" t="str">
        <f t="shared" si="9"/>
        <v>Stara Planina Hold Plc</v>
      </c>
      <c r="B110" s="92" t="str">
        <f t="shared" si="10"/>
        <v>121227995</v>
      </c>
      <c r="C110" s="96">
        <f t="shared" si="11"/>
        <v>45930</v>
      </c>
      <c r="D110" s="92" t="s">
        <v>166</v>
      </c>
      <c r="E110" s="92">
        <v>1</v>
      </c>
      <c r="F110" s="92" t="s">
        <v>165</v>
      </c>
      <c r="G110" s="92" t="s">
        <v>784</v>
      </c>
      <c r="H110" s="92">
        <f>'1-Balance sheet'!G61</f>
        <v>7873</v>
      </c>
    </row>
    <row r="111" spans="1:8">
      <c r="A111" s="92" t="str">
        <f t="shared" si="9"/>
        <v>Stara Planina Hold Plc</v>
      </c>
      <c r="B111" s="92" t="str">
        <f t="shared" si="10"/>
        <v>121227995</v>
      </c>
      <c r="C111" s="96">
        <f t="shared" si="11"/>
        <v>45930</v>
      </c>
      <c r="D111" s="92" t="s">
        <v>170</v>
      </c>
      <c r="E111" s="92">
        <v>1</v>
      </c>
      <c r="F111" s="92" t="s">
        <v>169</v>
      </c>
      <c r="G111" s="92" t="s">
        <v>784</v>
      </c>
      <c r="H111" s="92">
        <f>'1-Balance sheet'!G62</f>
        <v>7594</v>
      </c>
    </row>
    <row r="112" spans="1:8">
      <c r="A112" s="92" t="str">
        <f t="shared" si="9"/>
        <v>Stara Planina Hold Plc</v>
      </c>
      <c r="B112" s="92" t="str">
        <f t="shared" si="10"/>
        <v>121227995</v>
      </c>
      <c r="C112" s="96">
        <f t="shared" si="11"/>
        <v>45930</v>
      </c>
      <c r="D112" s="92" t="s">
        <v>174</v>
      </c>
      <c r="E112" s="92">
        <v>1</v>
      </c>
      <c r="F112" s="92" t="s">
        <v>173</v>
      </c>
      <c r="G112" s="92" t="s">
        <v>784</v>
      </c>
      <c r="H112" s="92">
        <f>'1-Balance sheet'!G63</f>
        <v>0</v>
      </c>
    </row>
    <row r="113" spans="1:8">
      <c r="A113" s="92" t="str">
        <f t="shared" si="9"/>
        <v>Stara Planina Hold Plc</v>
      </c>
      <c r="B113" s="92" t="str">
        <f t="shared" si="10"/>
        <v>121227995</v>
      </c>
      <c r="C113" s="96">
        <f t="shared" si="11"/>
        <v>45930</v>
      </c>
      <c r="D113" s="92" t="s">
        <v>178</v>
      </c>
      <c r="E113" s="92">
        <v>1</v>
      </c>
      <c r="F113" s="92" t="s">
        <v>177</v>
      </c>
      <c r="G113" s="92" t="s">
        <v>784</v>
      </c>
      <c r="H113" s="92">
        <f>'1-Balance sheet'!G64</f>
        <v>0</v>
      </c>
    </row>
    <row r="114" spans="1:8">
      <c r="A114" s="92" t="str">
        <f t="shared" si="9"/>
        <v>Stara Planina Hold Plc</v>
      </c>
      <c r="B114" s="92" t="str">
        <f t="shared" si="10"/>
        <v>121227995</v>
      </c>
      <c r="C114" s="96">
        <f t="shared" si="11"/>
        <v>45930</v>
      </c>
      <c r="D114" s="92" t="s">
        <v>181</v>
      </c>
      <c r="E114" s="92">
        <v>1</v>
      </c>
      <c r="F114" s="92" t="s">
        <v>180</v>
      </c>
      <c r="G114" s="92" t="s">
        <v>784</v>
      </c>
      <c r="H114" s="92">
        <f>'1-Balance sheet'!G65</f>
        <v>0</v>
      </c>
    </row>
    <row r="115" spans="1:8">
      <c r="A115" s="92" t="str">
        <f t="shared" si="9"/>
        <v>Stara Planina Hold Plc</v>
      </c>
      <c r="B115" s="92" t="str">
        <f t="shared" si="10"/>
        <v>121227995</v>
      </c>
      <c r="C115" s="96">
        <f t="shared" si="11"/>
        <v>45930</v>
      </c>
      <c r="D115" s="92" t="s">
        <v>183</v>
      </c>
      <c r="E115" s="92">
        <v>1</v>
      </c>
      <c r="F115" s="92" t="s">
        <v>182</v>
      </c>
      <c r="G115" s="92" t="s">
        <v>784</v>
      </c>
      <c r="H115" s="92">
        <f>'1-Balance sheet'!G66</f>
        <v>255</v>
      </c>
    </row>
    <row r="116" spans="1:8">
      <c r="A116" s="92" t="str">
        <f t="shared" si="9"/>
        <v>Stara Planina Hold Plc</v>
      </c>
      <c r="B116" s="92" t="str">
        <f t="shared" si="10"/>
        <v>121227995</v>
      </c>
      <c r="C116" s="96">
        <f t="shared" si="11"/>
        <v>45930</v>
      </c>
      <c r="D116" s="92" t="s">
        <v>186</v>
      </c>
      <c r="E116" s="92">
        <v>1</v>
      </c>
      <c r="F116" s="92" t="s">
        <v>185</v>
      </c>
      <c r="G116" s="92" t="s">
        <v>784</v>
      </c>
      <c r="H116" s="92">
        <f>'1-Balance sheet'!G67</f>
        <v>12</v>
      </c>
    </row>
    <row r="117" spans="1:8">
      <c r="A117" s="92" t="str">
        <f t="shared" si="9"/>
        <v>Stara Planina Hold Plc</v>
      </c>
      <c r="B117" s="92" t="str">
        <f t="shared" si="10"/>
        <v>121227995</v>
      </c>
      <c r="C117" s="96">
        <f t="shared" si="11"/>
        <v>45930</v>
      </c>
      <c r="D117" s="92" t="s">
        <v>190</v>
      </c>
      <c r="E117" s="92">
        <v>1</v>
      </c>
      <c r="F117" s="92" t="s">
        <v>189</v>
      </c>
      <c r="G117" s="92" t="s">
        <v>784</v>
      </c>
      <c r="H117" s="92">
        <f>'1-Balance sheet'!G68</f>
        <v>12</v>
      </c>
    </row>
    <row r="118" spans="1:8">
      <c r="A118" s="92" t="str">
        <f t="shared" si="9"/>
        <v>Stara Planina Hold Plc</v>
      </c>
      <c r="B118" s="92" t="str">
        <f t="shared" si="10"/>
        <v>121227995</v>
      </c>
      <c r="C118" s="96">
        <f t="shared" si="11"/>
        <v>45930</v>
      </c>
      <c r="D118" s="92" t="s">
        <v>193</v>
      </c>
      <c r="E118" s="92">
        <v>1</v>
      </c>
      <c r="F118" s="92" t="s">
        <v>63</v>
      </c>
      <c r="G118" s="92" t="s">
        <v>784</v>
      </c>
      <c r="H118" s="92">
        <f>'1-Balance sheet'!G69</f>
        <v>40</v>
      </c>
    </row>
    <row r="119" spans="1:8">
      <c r="A119" s="92" t="str">
        <f t="shared" si="9"/>
        <v>Stara Planina Hold Plc</v>
      </c>
      <c r="B119" s="92" t="str">
        <f t="shared" si="10"/>
        <v>121227995</v>
      </c>
      <c r="C119" s="96">
        <f t="shared" si="11"/>
        <v>45930</v>
      </c>
      <c r="D119" s="92" t="s">
        <v>197</v>
      </c>
      <c r="E119" s="92">
        <v>1</v>
      </c>
      <c r="F119" s="92" t="s">
        <v>196</v>
      </c>
      <c r="G119" s="92" t="s">
        <v>784</v>
      </c>
      <c r="H119" s="92">
        <f>'1-Balance sheet'!G70</f>
        <v>0</v>
      </c>
    </row>
    <row r="120" spans="1:8">
      <c r="A120" s="92" t="str">
        <f t="shared" si="9"/>
        <v>Stara Planina Hold Plc</v>
      </c>
      <c r="B120" s="92" t="str">
        <f t="shared" si="10"/>
        <v>121227995</v>
      </c>
      <c r="C120" s="96">
        <f t="shared" si="11"/>
        <v>45930</v>
      </c>
      <c r="D120" s="92" t="s">
        <v>200</v>
      </c>
      <c r="E120" s="92">
        <v>1</v>
      </c>
      <c r="F120" s="92" t="s">
        <v>109</v>
      </c>
      <c r="G120" s="92" t="s">
        <v>784</v>
      </c>
      <c r="H120" s="92">
        <f>'1-Balance sheet'!G71</f>
        <v>7913</v>
      </c>
    </row>
    <row r="121" spans="1:8">
      <c r="A121" s="92" t="str">
        <f t="shared" si="9"/>
        <v>Stara Planina Hold Plc</v>
      </c>
      <c r="B121" s="92" t="str">
        <f t="shared" si="10"/>
        <v>121227995</v>
      </c>
      <c r="C121" s="96">
        <f t="shared" si="11"/>
        <v>45930</v>
      </c>
      <c r="D121" s="92" t="s">
        <v>206</v>
      </c>
      <c r="E121" s="92">
        <v>1</v>
      </c>
      <c r="F121" s="92" t="s">
        <v>205</v>
      </c>
      <c r="G121" s="92" t="s">
        <v>784</v>
      </c>
      <c r="H121" s="92">
        <f>'1-Balance sheet'!G73</f>
        <v>0</v>
      </c>
    </row>
    <row r="122" spans="1:8">
      <c r="A122" s="92" t="str">
        <f t="shared" si="9"/>
        <v>Stara Planina Hold Plc</v>
      </c>
      <c r="B122" s="92" t="str">
        <f t="shared" si="10"/>
        <v>121227995</v>
      </c>
      <c r="C122" s="96">
        <f t="shared" si="11"/>
        <v>45930</v>
      </c>
      <c r="D122" s="92" t="s">
        <v>211</v>
      </c>
      <c r="E122" s="92">
        <v>1</v>
      </c>
      <c r="F122" s="92" t="s">
        <v>140</v>
      </c>
      <c r="G122" s="92" t="s">
        <v>784</v>
      </c>
      <c r="H122" s="92">
        <f>'1-Balance sheet'!G75</f>
        <v>0</v>
      </c>
    </row>
    <row r="123" spans="1:8">
      <c r="A123" s="92" t="str">
        <f t="shared" si="9"/>
        <v>Stara Planina Hold Plc</v>
      </c>
      <c r="B123" s="92" t="str">
        <f t="shared" si="10"/>
        <v>121227995</v>
      </c>
      <c r="C123" s="96">
        <f t="shared" si="11"/>
        <v>45930</v>
      </c>
      <c r="D123" s="92" t="s">
        <v>214</v>
      </c>
      <c r="E123" s="92">
        <v>1</v>
      </c>
      <c r="F123" s="92" t="s">
        <v>213</v>
      </c>
      <c r="G123" s="92" t="s">
        <v>784</v>
      </c>
      <c r="H123" s="92">
        <f>'1-Balance sheet'!G77</f>
        <v>0</v>
      </c>
    </row>
    <row r="124" spans="1:8">
      <c r="A124" s="92" t="str">
        <f t="shared" si="9"/>
        <v>Stara Planina Hold Plc</v>
      </c>
      <c r="B124" s="92" t="str">
        <f t="shared" si="10"/>
        <v>121227995</v>
      </c>
      <c r="C124" s="96">
        <f t="shared" si="11"/>
        <v>45930</v>
      </c>
      <c r="D124" s="92" t="s">
        <v>218</v>
      </c>
      <c r="E124" s="92">
        <v>1</v>
      </c>
      <c r="F124" s="92" t="s">
        <v>153</v>
      </c>
      <c r="G124" s="92" t="s">
        <v>784</v>
      </c>
      <c r="H124" s="92">
        <f>'1-Balance sheet'!G79</f>
        <v>7913</v>
      </c>
    </row>
    <row r="125" spans="1:8">
      <c r="A125" s="92" t="str">
        <f t="shared" si="9"/>
        <v>Stara Planina Hold Plc</v>
      </c>
      <c r="B125" s="92" t="str">
        <f t="shared" si="10"/>
        <v>121227995</v>
      </c>
      <c r="C125" s="96">
        <f t="shared" si="11"/>
        <v>45930</v>
      </c>
      <c r="D125" s="92" t="s">
        <v>244</v>
      </c>
      <c r="E125" s="92">
        <v>1</v>
      </c>
      <c r="F125" s="92" t="s">
        <v>785</v>
      </c>
      <c r="G125" s="92" t="s">
        <v>784</v>
      </c>
      <c r="H125" s="92">
        <f>'1-Balance sheet'!G95</f>
        <v>55734</v>
      </c>
    </row>
    <row r="126" spans="1:8" s="37" customFormat="1">
      <c r="A126" s="93"/>
      <c r="B126" s="93"/>
      <c r="C126" s="94"/>
      <c r="D126" s="93"/>
      <c r="E126" s="93"/>
      <c r="F126" s="95" t="s">
        <v>786</v>
      </c>
      <c r="G126" s="93"/>
      <c r="H126" s="93"/>
    </row>
    <row r="127" spans="1:8">
      <c r="A127" s="92" t="str">
        <f t="shared" ref="A127:A158" si="12">pdeName</f>
        <v>Stara Planina Hold Plc</v>
      </c>
      <c r="B127" s="92" t="str">
        <f t="shared" ref="B127:B158" si="13">pdeBulstat</f>
        <v>121227995</v>
      </c>
      <c r="C127" s="96">
        <f t="shared" ref="C127:C158" si="14">endDate</f>
        <v>45930</v>
      </c>
      <c r="D127" s="92" t="s">
        <v>249</v>
      </c>
      <c r="E127" s="92">
        <v>1</v>
      </c>
      <c r="F127" s="92" t="s">
        <v>248</v>
      </c>
      <c r="G127" s="92" t="s">
        <v>787</v>
      </c>
      <c r="H127" s="97">
        <f>'2-Income statement'!C12</f>
        <v>25</v>
      </c>
    </row>
    <row r="128" spans="1:8">
      <c r="A128" s="92" t="str">
        <f t="shared" si="12"/>
        <v>Stara Planina Hold Plc</v>
      </c>
      <c r="B128" s="92" t="str">
        <f t="shared" si="13"/>
        <v>121227995</v>
      </c>
      <c r="C128" s="96">
        <f t="shared" si="14"/>
        <v>45930</v>
      </c>
      <c r="D128" s="92" t="s">
        <v>253</v>
      </c>
      <c r="E128" s="92">
        <v>1</v>
      </c>
      <c r="F128" s="92" t="s">
        <v>252</v>
      </c>
      <c r="G128" s="92" t="s">
        <v>787</v>
      </c>
      <c r="H128" s="97">
        <f>'2-Income statement'!C13</f>
        <v>163</v>
      </c>
    </row>
    <row r="129" spans="1:8">
      <c r="A129" s="92" t="str">
        <f t="shared" si="12"/>
        <v>Stara Planina Hold Plc</v>
      </c>
      <c r="B129" s="92" t="str">
        <f t="shared" si="13"/>
        <v>121227995</v>
      </c>
      <c r="C129" s="96">
        <f t="shared" si="14"/>
        <v>45930</v>
      </c>
      <c r="D129" s="92" t="s">
        <v>257</v>
      </c>
      <c r="E129" s="92">
        <v>1</v>
      </c>
      <c r="F129" s="92" t="s">
        <v>256</v>
      </c>
      <c r="G129" s="92" t="s">
        <v>787</v>
      </c>
      <c r="H129" s="97">
        <f>'2-Income statement'!C14</f>
        <v>3</v>
      </c>
    </row>
    <row r="130" spans="1:8">
      <c r="A130" s="92" t="str">
        <f t="shared" si="12"/>
        <v>Stara Planina Hold Plc</v>
      </c>
      <c r="B130" s="92" t="str">
        <f t="shared" si="13"/>
        <v>121227995</v>
      </c>
      <c r="C130" s="96">
        <f t="shared" si="14"/>
        <v>45930</v>
      </c>
      <c r="D130" s="92" t="s">
        <v>261</v>
      </c>
      <c r="E130" s="92">
        <v>1</v>
      </c>
      <c r="F130" s="92" t="s">
        <v>260</v>
      </c>
      <c r="G130" s="92" t="s">
        <v>787</v>
      </c>
      <c r="H130" s="97">
        <f>'2-Income statement'!C15</f>
        <v>1616</v>
      </c>
    </row>
    <row r="131" spans="1:8">
      <c r="A131" s="92" t="str">
        <f t="shared" si="12"/>
        <v>Stara Planina Hold Plc</v>
      </c>
      <c r="B131" s="92" t="str">
        <f t="shared" si="13"/>
        <v>121227995</v>
      </c>
      <c r="C131" s="96">
        <f t="shared" si="14"/>
        <v>45930</v>
      </c>
      <c r="D131" s="92" t="s">
        <v>264</v>
      </c>
      <c r="E131" s="92">
        <v>1</v>
      </c>
      <c r="F131" s="92" t="s">
        <v>263</v>
      </c>
      <c r="G131" s="92" t="s">
        <v>787</v>
      </c>
      <c r="H131" s="97">
        <f>'2-Income statement'!C16</f>
        <v>63</v>
      </c>
    </row>
    <row r="132" spans="1:8">
      <c r="A132" s="92" t="str">
        <f t="shared" si="12"/>
        <v>Stara Planina Hold Plc</v>
      </c>
      <c r="B132" s="92" t="str">
        <f t="shared" si="13"/>
        <v>121227995</v>
      </c>
      <c r="C132" s="96">
        <f t="shared" si="14"/>
        <v>45930</v>
      </c>
      <c r="D132" s="92" t="s">
        <v>267</v>
      </c>
      <c r="E132" s="92">
        <v>1</v>
      </c>
      <c r="F132" s="92" t="s">
        <v>266</v>
      </c>
      <c r="G132" s="92" t="s">
        <v>787</v>
      </c>
      <c r="H132" s="97">
        <f>'2-Income statement'!C17</f>
        <v>0</v>
      </c>
    </row>
    <row r="133" spans="1:8">
      <c r="A133" s="92" t="str">
        <f t="shared" si="12"/>
        <v>Stara Planina Hold Plc</v>
      </c>
      <c r="B133" s="92" t="str">
        <f t="shared" si="13"/>
        <v>121227995</v>
      </c>
      <c r="C133" s="96">
        <f t="shared" si="14"/>
        <v>45930</v>
      </c>
      <c r="D133" s="92" t="s">
        <v>269</v>
      </c>
      <c r="E133" s="92">
        <v>1</v>
      </c>
      <c r="F133" s="92" t="s">
        <v>268</v>
      </c>
      <c r="G133" s="92" t="s">
        <v>787</v>
      </c>
      <c r="H133" s="97">
        <f>'2-Income statement'!C18</f>
        <v>0</v>
      </c>
    </row>
    <row r="134" spans="1:8">
      <c r="A134" s="92" t="str">
        <f t="shared" si="12"/>
        <v>Stara Planina Hold Plc</v>
      </c>
      <c r="B134" s="92" t="str">
        <f t="shared" si="13"/>
        <v>121227995</v>
      </c>
      <c r="C134" s="96">
        <f t="shared" si="14"/>
        <v>45930</v>
      </c>
      <c r="D134" s="92" t="s">
        <v>273</v>
      </c>
      <c r="E134" s="92">
        <v>1</v>
      </c>
      <c r="F134" s="92" t="s">
        <v>272</v>
      </c>
      <c r="G134" s="92" t="s">
        <v>787</v>
      </c>
      <c r="H134" s="97">
        <f>'2-Income statement'!C19</f>
        <v>108</v>
      </c>
    </row>
    <row r="135" spans="1:8">
      <c r="A135" s="92" t="str">
        <f t="shared" si="12"/>
        <v>Stara Planina Hold Plc</v>
      </c>
      <c r="B135" s="92" t="str">
        <f t="shared" si="13"/>
        <v>121227995</v>
      </c>
      <c r="C135" s="96">
        <f t="shared" si="14"/>
        <v>45930</v>
      </c>
      <c r="D135" s="92" t="s">
        <v>277</v>
      </c>
      <c r="E135" s="92">
        <v>1</v>
      </c>
      <c r="F135" s="92" t="s">
        <v>276</v>
      </c>
      <c r="G135" s="92" t="s">
        <v>787</v>
      </c>
      <c r="H135" s="97">
        <f>'2-Income statement'!C20</f>
        <v>0</v>
      </c>
    </row>
    <row r="136" spans="1:8">
      <c r="A136" s="92" t="str">
        <f t="shared" si="12"/>
        <v>Stara Planina Hold Plc</v>
      </c>
      <c r="B136" s="92" t="str">
        <f t="shared" si="13"/>
        <v>121227995</v>
      </c>
      <c r="C136" s="96">
        <f t="shared" si="14"/>
        <v>45930</v>
      </c>
      <c r="D136" s="92" t="s">
        <v>279</v>
      </c>
      <c r="E136" s="92">
        <v>1</v>
      </c>
      <c r="F136" s="92" t="s">
        <v>278</v>
      </c>
      <c r="G136" s="92" t="s">
        <v>787</v>
      </c>
      <c r="H136" s="97">
        <f>'2-Income statement'!C21</f>
        <v>0</v>
      </c>
    </row>
    <row r="137" spans="1:8">
      <c r="A137" s="92" t="str">
        <f t="shared" si="12"/>
        <v>Stara Planina Hold Plc</v>
      </c>
      <c r="B137" s="92" t="str">
        <f t="shared" si="13"/>
        <v>121227995</v>
      </c>
      <c r="C137" s="96">
        <f t="shared" si="14"/>
        <v>45930</v>
      </c>
      <c r="D137" s="92" t="s">
        <v>281</v>
      </c>
      <c r="E137" s="92">
        <v>1</v>
      </c>
      <c r="F137" s="92" t="s">
        <v>246</v>
      </c>
      <c r="G137" s="92" t="s">
        <v>787</v>
      </c>
      <c r="H137" s="97">
        <f>'2-Income statement'!C22</f>
        <v>1978</v>
      </c>
    </row>
    <row r="138" spans="1:8">
      <c r="A138" s="92" t="str">
        <f t="shared" si="12"/>
        <v>Stara Planina Hold Plc</v>
      </c>
      <c r="B138" s="92" t="str">
        <f t="shared" si="13"/>
        <v>121227995</v>
      </c>
      <c r="C138" s="96">
        <f t="shared" si="14"/>
        <v>45930</v>
      </c>
      <c r="D138" s="92" t="s">
        <v>290</v>
      </c>
      <c r="E138" s="92">
        <v>1</v>
      </c>
      <c r="F138" s="92" t="s">
        <v>289</v>
      </c>
      <c r="G138" s="92" t="s">
        <v>787</v>
      </c>
      <c r="H138" s="97">
        <f>'2-Income statement'!C25</f>
        <v>0</v>
      </c>
    </row>
    <row r="139" spans="1:8">
      <c r="A139" s="92" t="str">
        <f t="shared" si="12"/>
        <v>Stara Planina Hold Plc</v>
      </c>
      <c r="B139" s="92" t="str">
        <f t="shared" si="13"/>
        <v>121227995</v>
      </c>
      <c r="C139" s="96">
        <f t="shared" si="14"/>
        <v>45930</v>
      </c>
      <c r="D139" s="92" t="s">
        <v>294</v>
      </c>
      <c r="E139" s="92">
        <v>1</v>
      </c>
      <c r="F139" s="92" t="s">
        <v>293</v>
      </c>
      <c r="G139" s="92" t="s">
        <v>787</v>
      </c>
      <c r="H139" s="97">
        <f>'2-Income statement'!C26</f>
        <v>0</v>
      </c>
    </row>
    <row r="140" spans="1:8">
      <c r="A140" s="92" t="str">
        <f t="shared" si="12"/>
        <v>Stara Planina Hold Plc</v>
      </c>
      <c r="B140" s="92" t="str">
        <f t="shared" si="13"/>
        <v>121227995</v>
      </c>
      <c r="C140" s="96">
        <f t="shared" si="14"/>
        <v>45930</v>
      </c>
      <c r="D140" s="92" t="s">
        <v>298</v>
      </c>
      <c r="E140" s="92">
        <v>1</v>
      </c>
      <c r="F140" s="92" t="s">
        <v>297</v>
      </c>
      <c r="G140" s="92" t="s">
        <v>787</v>
      </c>
      <c r="H140" s="97">
        <f>'2-Income statement'!C27</f>
        <v>0</v>
      </c>
    </row>
    <row r="141" spans="1:8">
      <c r="A141" s="92" t="str">
        <f t="shared" si="12"/>
        <v>Stara Planina Hold Plc</v>
      </c>
      <c r="B141" s="92" t="str">
        <f t="shared" si="13"/>
        <v>121227995</v>
      </c>
      <c r="C141" s="96">
        <f t="shared" si="14"/>
        <v>45930</v>
      </c>
      <c r="D141" s="92" t="s">
        <v>300</v>
      </c>
      <c r="E141" s="92">
        <v>1</v>
      </c>
      <c r="F141" s="92" t="s">
        <v>63</v>
      </c>
      <c r="G141" s="92" t="s">
        <v>787</v>
      </c>
      <c r="H141" s="97">
        <f>'2-Income statement'!C28</f>
        <v>1</v>
      </c>
    </row>
    <row r="142" spans="1:8">
      <c r="A142" s="92" t="str">
        <f t="shared" si="12"/>
        <v>Stara Planina Hold Plc</v>
      </c>
      <c r="B142" s="92" t="str">
        <f t="shared" si="13"/>
        <v>121227995</v>
      </c>
      <c r="C142" s="96">
        <f t="shared" si="14"/>
        <v>45930</v>
      </c>
      <c r="D142" s="92" t="s">
        <v>301</v>
      </c>
      <c r="E142" s="92">
        <v>1</v>
      </c>
      <c r="F142" s="92" t="s">
        <v>286</v>
      </c>
      <c r="G142" s="92" t="s">
        <v>787</v>
      </c>
      <c r="H142" s="97">
        <f>'2-Income statement'!C29</f>
        <v>1</v>
      </c>
    </row>
    <row r="143" spans="1:8">
      <c r="A143" s="92" t="str">
        <f t="shared" si="12"/>
        <v>Stara Planina Hold Plc</v>
      </c>
      <c r="B143" s="92" t="str">
        <f t="shared" si="13"/>
        <v>121227995</v>
      </c>
      <c r="C143" s="96">
        <f t="shared" si="14"/>
        <v>45930</v>
      </c>
      <c r="D143" s="92" t="s">
        <v>303</v>
      </c>
      <c r="E143" s="92">
        <v>1</v>
      </c>
      <c r="F143" s="92" t="s">
        <v>302</v>
      </c>
      <c r="G143" s="92" t="s">
        <v>787</v>
      </c>
      <c r="H143" s="97">
        <f>'2-Income statement'!C31</f>
        <v>1979</v>
      </c>
    </row>
    <row r="144" spans="1:8">
      <c r="A144" s="92" t="str">
        <f t="shared" si="12"/>
        <v>Stara Planina Hold Plc</v>
      </c>
      <c r="B144" s="92" t="str">
        <f t="shared" si="13"/>
        <v>121227995</v>
      </c>
      <c r="C144" s="96">
        <f t="shared" si="14"/>
        <v>45930</v>
      </c>
      <c r="D144" s="92" t="s">
        <v>307</v>
      </c>
      <c r="E144" s="92">
        <v>1</v>
      </c>
      <c r="F144" s="92" t="s">
        <v>306</v>
      </c>
      <c r="G144" s="92" t="s">
        <v>787</v>
      </c>
      <c r="H144" s="97">
        <f>'2-Income statement'!C33</f>
        <v>5626</v>
      </c>
    </row>
    <row r="145" spans="1:8">
      <c r="A145" s="92" t="str">
        <f t="shared" si="12"/>
        <v>Stara Planina Hold Plc</v>
      </c>
      <c r="B145" s="92" t="str">
        <f t="shared" si="13"/>
        <v>121227995</v>
      </c>
      <c r="C145" s="96">
        <f t="shared" si="14"/>
        <v>45930</v>
      </c>
      <c r="D145" s="92" t="s">
        <v>311</v>
      </c>
      <c r="E145" s="92">
        <v>1</v>
      </c>
      <c r="F145" s="92" t="s">
        <v>310</v>
      </c>
      <c r="G145" s="92" t="s">
        <v>787</v>
      </c>
      <c r="H145" s="97">
        <f>'2-Income statement'!C34</f>
        <v>0</v>
      </c>
    </row>
    <row r="146" spans="1:8">
      <c r="A146" s="92" t="str">
        <f t="shared" si="12"/>
        <v>Stara Planina Hold Plc</v>
      </c>
      <c r="B146" s="92" t="str">
        <f t="shared" si="13"/>
        <v>121227995</v>
      </c>
      <c r="C146" s="96">
        <f t="shared" si="14"/>
        <v>45930</v>
      </c>
      <c r="D146" s="92" t="s">
        <v>315</v>
      </c>
      <c r="E146" s="92">
        <v>1</v>
      </c>
      <c r="F146" s="92" t="s">
        <v>314</v>
      </c>
      <c r="G146" s="92" t="s">
        <v>787</v>
      </c>
      <c r="H146" s="97">
        <f>'2-Income statement'!C35</f>
        <v>0</v>
      </c>
    </row>
    <row r="147" spans="1:8">
      <c r="A147" s="92" t="str">
        <f t="shared" si="12"/>
        <v>Stara Planina Hold Plc</v>
      </c>
      <c r="B147" s="92" t="str">
        <f t="shared" si="13"/>
        <v>121227995</v>
      </c>
      <c r="C147" s="96">
        <f t="shared" si="14"/>
        <v>45930</v>
      </c>
      <c r="D147" s="92" t="s">
        <v>319</v>
      </c>
      <c r="E147" s="92">
        <v>1</v>
      </c>
      <c r="F147" s="92" t="s">
        <v>318</v>
      </c>
      <c r="G147" s="92" t="s">
        <v>787</v>
      </c>
      <c r="H147" s="97">
        <f>'2-Income statement'!C36</f>
        <v>1979</v>
      </c>
    </row>
    <row r="148" spans="1:8">
      <c r="A148" s="92" t="str">
        <f t="shared" si="12"/>
        <v>Stara Planina Hold Plc</v>
      </c>
      <c r="B148" s="92" t="str">
        <f t="shared" si="13"/>
        <v>121227995</v>
      </c>
      <c r="C148" s="96">
        <f t="shared" si="14"/>
        <v>45930</v>
      </c>
      <c r="D148" s="92" t="s">
        <v>323</v>
      </c>
      <c r="E148" s="92">
        <v>1</v>
      </c>
      <c r="F148" s="92" t="s">
        <v>322</v>
      </c>
      <c r="G148" s="92" t="s">
        <v>787</v>
      </c>
      <c r="H148" s="97">
        <f>'2-Income statement'!C37</f>
        <v>5626</v>
      </c>
    </row>
    <row r="149" spans="1:8">
      <c r="A149" s="92" t="str">
        <f t="shared" si="12"/>
        <v>Stara Planina Hold Plc</v>
      </c>
      <c r="B149" s="92" t="str">
        <f t="shared" si="13"/>
        <v>121227995</v>
      </c>
      <c r="C149" s="96">
        <f t="shared" si="14"/>
        <v>45930</v>
      </c>
      <c r="D149" s="92" t="s">
        <v>327</v>
      </c>
      <c r="E149" s="92">
        <v>1</v>
      </c>
      <c r="F149" s="92" t="s">
        <v>326</v>
      </c>
      <c r="G149" s="92" t="s">
        <v>787</v>
      </c>
      <c r="H149" s="97">
        <f>'2-Income statement'!C38</f>
        <v>0</v>
      </c>
    </row>
    <row r="150" spans="1:8">
      <c r="A150" s="92" t="str">
        <f t="shared" si="12"/>
        <v>Stara Planina Hold Plc</v>
      </c>
      <c r="B150" s="92" t="str">
        <f t="shared" si="13"/>
        <v>121227995</v>
      </c>
      <c r="C150" s="96">
        <f t="shared" si="14"/>
        <v>45930</v>
      </c>
      <c r="D150" s="92" t="s">
        <v>329</v>
      </c>
      <c r="E150" s="92">
        <v>1</v>
      </c>
      <c r="F150" s="92" t="s">
        <v>328</v>
      </c>
      <c r="G150" s="92" t="s">
        <v>787</v>
      </c>
      <c r="H150" s="97">
        <f>'2-Income statement'!C39</f>
        <v>0</v>
      </c>
    </row>
    <row r="151" spans="1:8">
      <c r="A151" s="92" t="str">
        <f t="shared" si="12"/>
        <v>Stara Planina Hold Plc</v>
      </c>
      <c r="B151" s="92" t="str">
        <f t="shared" si="13"/>
        <v>121227995</v>
      </c>
      <c r="C151" s="96">
        <f t="shared" si="14"/>
        <v>45930</v>
      </c>
      <c r="D151" s="92" t="s">
        <v>331</v>
      </c>
      <c r="E151" s="92">
        <v>1</v>
      </c>
      <c r="F151" s="92" t="s">
        <v>330</v>
      </c>
      <c r="G151" s="92" t="s">
        <v>787</v>
      </c>
      <c r="H151" s="97">
        <f>'2-Income statement'!C40</f>
        <v>0</v>
      </c>
    </row>
    <row r="152" spans="1:8">
      <c r="A152" s="92" t="str">
        <f t="shared" si="12"/>
        <v>Stara Planina Hold Plc</v>
      </c>
      <c r="B152" s="92" t="str">
        <f t="shared" si="13"/>
        <v>121227995</v>
      </c>
      <c r="C152" s="96">
        <f t="shared" si="14"/>
        <v>45930</v>
      </c>
      <c r="D152" s="92" t="s">
        <v>333</v>
      </c>
      <c r="E152" s="92">
        <v>1</v>
      </c>
      <c r="F152" s="92" t="s">
        <v>332</v>
      </c>
      <c r="G152" s="92" t="s">
        <v>787</v>
      </c>
      <c r="H152" s="97">
        <f>'2-Income statement'!C41</f>
        <v>0</v>
      </c>
    </row>
    <row r="153" spans="1:8">
      <c r="A153" s="92" t="str">
        <f t="shared" si="12"/>
        <v>Stara Planina Hold Plc</v>
      </c>
      <c r="B153" s="92" t="str">
        <f t="shared" si="13"/>
        <v>121227995</v>
      </c>
      <c r="C153" s="96">
        <f t="shared" si="14"/>
        <v>45930</v>
      </c>
      <c r="D153" s="92" t="s">
        <v>335</v>
      </c>
      <c r="E153" s="92">
        <v>1</v>
      </c>
      <c r="F153" s="92" t="s">
        <v>334</v>
      </c>
      <c r="G153" s="92" t="s">
        <v>787</v>
      </c>
      <c r="H153" s="97">
        <f>'2-Income statement'!C42</f>
        <v>5626</v>
      </c>
    </row>
    <row r="154" spans="1:8">
      <c r="A154" s="92" t="str">
        <f t="shared" si="12"/>
        <v>Stara Planina Hold Plc</v>
      </c>
      <c r="B154" s="92" t="str">
        <f t="shared" si="13"/>
        <v>121227995</v>
      </c>
      <c r="C154" s="96">
        <f t="shared" si="14"/>
        <v>45930</v>
      </c>
      <c r="D154" s="92" t="s">
        <v>339</v>
      </c>
      <c r="E154" s="92">
        <v>1</v>
      </c>
      <c r="F154" s="92" t="s">
        <v>338</v>
      </c>
      <c r="G154" s="92" t="s">
        <v>787</v>
      </c>
      <c r="H154" s="97">
        <f>'2-Income statement'!C43</f>
        <v>0</v>
      </c>
    </row>
    <row r="155" spans="1:8">
      <c r="A155" s="92" t="str">
        <f t="shared" si="12"/>
        <v>Stara Planina Hold Plc</v>
      </c>
      <c r="B155" s="92" t="str">
        <f t="shared" si="13"/>
        <v>121227995</v>
      </c>
      <c r="C155" s="96">
        <f t="shared" si="14"/>
        <v>45930</v>
      </c>
      <c r="D155" s="92" t="s">
        <v>342</v>
      </c>
      <c r="E155" s="92">
        <v>1</v>
      </c>
      <c r="F155" s="92" t="s">
        <v>341</v>
      </c>
      <c r="G155" s="92" t="s">
        <v>787</v>
      </c>
      <c r="H155" s="97">
        <f>'2-Income statement'!C44</f>
        <v>5626</v>
      </c>
    </row>
    <row r="156" spans="1:8">
      <c r="A156" s="92" t="str">
        <f t="shared" si="12"/>
        <v>Stara Planina Hold Plc</v>
      </c>
      <c r="B156" s="92" t="str">
        <f t="shared" si="13"/>
        <v>121227995</v>
      </c>
      <c r="C156" s="96">
        <f t="shared" si="14"/>
        <v>45930</v>
      </c>
      <c r="D156" s="92" t="s">
        <v>346</v>
      </c>
      <c r="E156" s="92">
        <v>1</v>
      </c>
      <c r="F156" s="92" t="s">
        <v>345</v>
      </c>
      <c r="G156" s="92" t="s">
        <v>787</v>
      </c>
      <c r="H156" s="97">
        <f>'2-Income statement'!C45</f>
        <v>7605</v>
      </c>
    </row>
    <row r="157" spans="1:8">
      <c r="A157" s="92" t="str">
        <f t="shared" si="12"/>
        <v>Stara Planina Hold Plc</v>
      </c>
      <c r="B157" s="92" t="str">
        <f t="shared" si="13"/>
        <v>121227995</v>
      </c>
      <c r="C157" s="96">
        <f t="shared" si="14"/>
        <v>45930</v>
      </c>
      <c r="D157" s="92" t="s">
        <v>251</v>
      </c>
      <c r="E157" s="92">
        <v>1</v>
      </c>
      <c r="F157" s="92" t="s">
        <v>250</v>
      </c>
      <c r="G157" s="92" t="s">
        <v>788</v>
      </c>
      <c r="H157" s="92">
        <f>'2-Income statement'!G12</f>
        <v>0</v>
      </c>
    </row>
    <row r="158" spans="1:8">
      <c r="A158" s="92" t="str">
        <f t="shared" si="12"/>
        <v>Stara Planina Hold Plc</v>
      </c>
      <c r="B158" s="92" t="str">
        <f t="shared" si="13"/>
        <v>121227995</v>
      </c>
      <c r="C158" s="96">
        <f t="shared" si="14"/>
        <v>45930</v>
      </c>
      <c r="D158" s="92" t="s">
        <v>255</v>
      </c>
      <c r="E158" s="92">
        <v>1</v>
      </c>
      <c r="F158" s="92" t="s">
        <v>254</v>
      </c>
      <c r="G158" s="92" t="s">
        <v>788</v>
      </c>
      <c r="H158" s="92">
        <f>'2-Income statement'!G13</f>
        <v>0</v>
      </c>
    </row>
    <row r="159" spans="1:8">
      <c r="A159" s="92" t="str">
        <f t="shared" ref="A159:A179" si="15">pdeName</f>
        <v>Stara Planina Hold Plc</v>
      </c>
      <c r="B159" s="92" t="str">
        <f t="shared" ref="B159:B179" si="16">pdeBulstat</f>
        <v>121227995</v>
      </c>
      <c r="C159" s="96">
        <f t="shared" ref="C159:C179" si="17">endDate</f>
        <v>45930</v>
      </c>
      <c r="D159" s="92" t="s">
        <v>259</v>
      </c>
      <c r="E159" s="92">
        <v>1</v>
      </c>
      <c r="F159" s="92" t="s">
        <v>258</v>
      </c>
      <c r="G159" s="92" t="s">
        <v>788</v>
      </c>
      <c r="H159" s="92">
        <f>'2-Income statement'!G14</f>
        <v>0</v>
      </c>
    </row>
    <row r="160" spans="1:8">
      <c r="A160" s="92" t="str">
        <f t="shared" si="15"/>
        <v>Stara Planina Hold Plc</v>
      </c>
      <c r="B160" s="92" t="str">
        <f t="shared" si="16"/>
        <v>121227995</v>
      </c>
      <c r="C160" s="96">
        <f t="shared" si="17"/>
        <v>45930</v>
      </c>
      <c r="D160" s="92" t="s">
        <v>262</v>
      </c>
      <c r="E160" s="92">
        <v>1</v>
      </c>
      <c r="F160" s="92" t="s">
        <v>63</v>
      </c>
      <c r="G160" s="92" t="s">
        <v>788</v>
      </c>
      <c r="H160" s="92">
        <f>'2-Income statement'!G15</f>
        <v>1221</v>
      </c>
    </row>
    <row r="161" spans="1:8">
      <c r="A161" s="92" t="str">
        <f t="shared" si="15"/>
        <v>Stara Planina Hold Plc</v>
      </c>
      <c r="B161" s="92" t="str">
        <f t="shared" si="16"/>
        <v>121227995</v>
      </c>
      <c r="C161" s="96">
        <f t="shared" si="17"/>
        <v>45930</v>
      </c>
      <c r="D161" s="92" t="s">
        <v>265</v>
      </c>
      <c r="E161" s="92">
        <v>1</v>
      </c>
      <c r="F161" s="92" t="s">
        <v>247</v>
      </c>
      <c r="G161" s="92" t="s">
        <v>788</v>
      </c>
      <c r="H161" s="92">
        <f>'2-Income statement'!G16</f>
        <v>1221</v>
      </c>
    </row>
    <row r="162" spans="1:8">
      <c r="A162" s="92" t="str">
        <f t="shared" si="15"/>
        <v>Stara Planina Hold Plc</v>
      </c>
      <c r="B162" s="92" t="str">
        <f t="shared" si="16"/>
        <v>121227995</v>
      </c>
      <c r="C162" s="96">
        <f t="shared" si="17"/>
        <v>45930</v>
      </c>
      <c r="D162" s="92" t="s">
        <v>271</v>
      </c>
      <c r="E162" s="92">
        <v>1</v>
      </c>
      <c r="F162" s="92" t="s">
        <v>270</v>
      </c>
      <c r="G162" s="92" t="s">
        <v>788</v>
      </c>
      <c r="H162" s="92">
        <f>'2-Income statement'!G18</f>
        <v>0</v>
      </c>
    </row>
    <row r="163" spans="1:8">
      <c r="A163" s="92" t="str">
        <f t="shared" si="15"/>
        <v>Stara Planina Hold Plc</v>
      </c>
      <c r="B163" s="92" t="str">
        <f t="shared" si="16"/>
        <v>121227995</v>
      </c>
      <c r="C163" s="96">
        <f t="shared" si="17"/>
        <v>45930</v>
      </c>
      <c r="D163" s="92" t="s">
        <v>275</v>
      </c>
      <c r="E163" s="92">
        <v>1</v>
      </c>
      <c r="F163" s="92" t="s">
        <v>274</v>
      </c>
      <c r="G163" s="92" t="s">
        <v>788</v>
      </c>
      <c r="H163" s="92">
        <f>'2-Income statement'!G19</f>
        <v>0</v>
      </c>
    </row>
    <row r="164" spans="1:8">
      <c r="A164" s="92" t="str">
        <f t="shared" si="15"/>
        <v>Stara Planina Hold Plc</v>
      </c>
      <c r="B164" s="92" t="str">
        <f t="shared" si="16"/>
        <v>121227995</v>
      </c>
      <c r="C164" s="96">
        <f t="shared" si="17"/>
        <v>45930</v>
      </c>
      <c r="D164" s="92" t="s">
        <v>283</v>
      </c>
      <c r="E164" s="92">
        <v>1</v>
      </c>
      <c r="F164" s="92" t="s">
        <v>282</v>
      </c>
      <c r="G164" s="92" t="s">
        <v>788</v>
      </c>
      <c r="H164" s="92">
        <f>'2-Income statement'!G22</f>
        <v>382</v>
      </c>
    </row>
    <row r="165" spans="1:8">
      <c r="A165" s="92" t="str">
        <f t="shared" si="15"/>
        <v>Stara Planina Hold Plc</v>
      </c>
      <c r="B165" s="92" t="str">
        <f t="shared" si="16"/>
        <v>121227995</v>
      </c>
      <c r="C165" s="96">
        <f t="shared" si="17"/>
        <v>45930</v>
      </c>
      <c r="D165" s="92" t="s">
        <v>285</v>
      </c>
      <c r="E165" s="92">
        <v>1</v>
      </c>
      <c r="F165" s="92" t="s">
        <v>284</v>
      </c>
      <c r="G165" s="92" t="s">
        <v>788</v>
      </c>
      <c r="H165" s="92">
        <f>'2-Income statement'!G23</f>
        <v>5782</v>
      </c>
    </row>
    <row r="166" spans="1:8">
      <c r="A166" s="92" t="str">
        <f t="shared" si="15"/>
        <v>Stara Planina Hold Plc</v>
      </c>
      <c r="B166" s="92" t="str">
        <f t="shared" si="16"/>
        <v>121227995</v>
      </c>
      <c r="C166" s="96">
        <f t="shared" si="17"/>
        <v>45930</v>
      </c>
      <c r="D166" s="92" t="s">
        <v>288</v>
      </c>
      <c r="E166" s="92">
        <v>1</v>
      </c>
      <c r="F166" s="92" t="s">
        <v>287</v>
      </c>
      <c r="G166" s="92" t="s">
        <v>788</v>
      </c>
      <c r="H166" s="92">
        <f>'2-Income statement'!G24</f>
        <v>220</v>
      </c>
    </row>
    <row r="167" spans="1:8">
      <c r="A167" s="92" t="str">
        <f t="shared" si="15"/>
        <v>Stara Planina Hold Plc</v>
      </c>
      <c r="B167" s="92" t="str">
        <f t="shared" si="16"/>
        <v>121227995</v>
      </c>
      <c r="C167" s="96">
        <f t="shared" si="17"/>
        <v>45930</v>
      </c>
      <c r="D167" s="92" t="s">
        <v>292</v>
      </c>
      <c r="E167" s="92">
        <v>1</v>
      </c>
      <c r="F167" s="92" t="s">
        <v>291</v>
      </c>
      <c r="G167" s="92" t="s">
        <v>788</v>
      </c>
      <c r="H167" s="92">
        <f>'2-Income statement'!G25</f>
        <v>0</v>
      </c>
    </row>
    <row r="168" spans="1:8">
      <c r="A168" s="92" t="str">
        <f t="shared" si="15"/>
        <v>Stara Planina Hold Plc</v>
      </c>
      <c r="B168" s="92" t="str">
        <f t="shared" si="16"/>
        <v>121227995</v>
      </c>
      <c r="C168" s="96">
        <f t="shared" si="17"/>
        <v>45930</v>
      </c>
      <c r="D168" s="92" t="s">
        <v>296</v>
      </c>
      <c r="E168" s="92">
        <v>1</v>
      </c>
      <c r="F168" s="92" t="s">
        <v>295</v>
      </c>
      <c r="G168" s="92" t="s">
        <v>788</v>
      </c>
      <c r="H168" s="92">
        <f>'2-Income statement'!G26</f>
        <v>0</v>
      </c>
    </row>
    <row r="169" spans="1:8">
      <c r="A169" s="92" t="str">
        <f t="shared" si="15"/>
        <v>Stara Planina Hold Plc</v>
      </c>
      <c r="B169" s="92" t="str">
        <f t="shared" si="16"/>
        <v>121227995</v>
      </c>
      <c r="C169" s="96">
        <f t="shared" si="17"/>
        <v>45930</v>
      </c>
      <c r="D169" s="92" t="s">
        <v>299</v>
      </c>
      <c r="E169" s="92">
        <v>1</v>
      </c>
      <c r="F169" s="92" t="s">
        <v>280</v>
      </c>
      <c r="G169" s="92" t="s">
        <v>788</v>
      </c>
      <c r="H169" s="92">
        <f>'2-Income statement'!G27</f>
        <v>6384</v>
      </c>
    </row>
    <row r="170" spans="1:8">
      <c r="A170" s="92" t="str">
        <f t="shared" si="15"/>
        <v>Stara Planina Hold Plc</v>
      </c>
      <c r="B170" s="92" t="str">
        <f t="shared" si="16"/>
        <v>121227995</v>
      </c>
      <c r="C170" s="96">
        <f t="shared" si="17"/>
        <v>45930</v>
      </c>
      <c r="D170" s="92" t="s">
        <v>305</v>
      </c>
      <c r="E170" s="92">
        <v>1</v>
      </c>
      <c r="F170" s="92" t="s">
        <v>304</v>
      </c>
      <c r="G170" s="92" t="s">
        <v>788</v>
      </c>
      <c r="H170" s="92">
        <f>'2-Income statement'!G31</f>
        <v>7605</v>
      </c>
    </row>
    <row r="171" spans="1:8">
      <c r="A171" s="92" t="str">
        <f t="shared" si="15"/>
        <v>Stara Planina Hold Plc</v>
      </c>
      <c r="B171" s="92" t="str">
        <f t="shared" si="16"/>
        <v>121227995</v>
      </c>
      <c r="C171" s="96">
        <f t="shared" si="17"/>
        <v>45930</v>
      </c>
      <c r="D171" s="92" t="s">
        <v>309</v>
      </c>
      <c r="E171" s="92">
        <v>1</v>
      </c>
      <c r="F171" s="92" t="s">
        <v>308</v>
      </c>
      <c r="G171" s="92" t="s">
        <v>788</v>
      </c>
      <c r="H171" s="92">
        <f>'2-Income statement'!G33</f>
        <v>0</v>
      </c>
    </row>
    <row r="172" spans="1:8">
      <c r="A172" s="92" t="str">
        <f t="shared" si="15"/>
        <v>Stara Planina Hold Plc</v>
      </c>
      <c r="B172" s="92" t="str">
        <f t="shared" si="16"/>
        <v>121227995</v>
      </c>
      <c r="C172" s="96">
        <f t="shared" si="17"/>
        <v>45930</v>
      </c>
      <c r="D172" s="92" t="s">
        <v>313</v>
      </c>
      <c r="E172" s="92">
        <v>1</v>
      </c>
      <c r="F172" s="92" t="s">
        <v>312</v>
      </c>
      <c r="G172" s="92" t="s">
        <v>788</v>
      </c>
      <c r="H172" s="92">
        <f>'2-Income statement'!G34</f>
        <v>0</v>
      </c>
    </row>
    <row r="173" spans="1:8">
      <c r="A173" s="92" t="str">
        <f t="shared" si="15"/>
        <v>Stara Planina Hold Plc</v>
      </c>
      <c r="B173" s="92" t="str">
        <f t="shared" si="16"/>
        <v>121227995</v>
      </c>
      <c r="C173" s="96">
        <f t="shared" si="17"/>
        <v>45930</v>
      </c>
      <c r="D173" s="92" t="s">
        <v>317</v>
      </c>
      <c r="E173" s="92">
        <v>1</v>
      </c>
      <c r="F173" s="92" t="s">
        <v>316</v>
      </c>
      <c r="G173" s="92" t="s">
        <v>788</v>
      </c>
      <c r="H173" s="92">
        <f>'2-Income statement'!G35</f>
        <v>0</v>
      </c>
    </row>
    <row r="174" spans="1:8">
      <c r="A174" s="92" t="str">
        <f t="shared" si="15"/>
        <v>Stara Planina Hold Plc</v>
      </c>
      <c r="B174" s="92" t="str">
        <f t="shared" si="16"/>
        <v>121227995</v>
      </c>
      <c r="C174" s="96">
        <f t="shared" si="17"/>
        <v>45930</v>
      </c>
      <c r="D174" s="92" t="s">
        <v>321</v>
      </c>
      <c r="E174" s="92">
        <v>1</v>
      </c>
      <c r="F174" s="92" t="s">
        <v>320</v>
      </c>
      <c r="G174" s="92" t="s">
        <v>788</v>
      </c>
      <c r="H174" s="92">
        <f>'2-Income statement'!G36</f>
        <v>7605</v>
      </c>
    </row>
    <row r="175" spans="1:8">
      <c r="A175" s="92" t="str">
        <f t="shared" si="15"/>
        <v>Stara Planina Hold Plc</v>
      </c>
      <c r="B175" s="92" t="str">
        <f t="shared" si="16"/>
        <v>121227995</v>
      </c>
      <c r="C175" s="96">
        <f t="shared" si="17"/>
        <v>45930</v>
      </c>
      <c r="D175" s="92" t="s">
        <v>325</v>
      </c>
      <c r="E175" s="92">
        <v>1</v>
      </c>
      <c r="F175" s="92" t="s">
        <v>324</v>
      </c>
      <c r="G175" s="92" t="s">
        <v>788</v>
      </c>
      <c r="H175" s="92">
        <f>'2-Income statement'!G37</f>
        <v>0</v>
      </c>
    </row>
    <row r="176" spans="1:8">
      <c r="A176" s="92" t="str">
        <f t="shared" si="15"/>
        <v>Stara Planina Hold Plc</v>
      </c>
      <c r="B176" s="92" t="str">
        <f t="shared" si="16"/>
        <v>121227995</v>
      </c>
      <c r="C176" s="96">
        <f t="shared" si="17"/>
        <v>45930</v>
      </c>
      <c r="D176" s="92" t="s">
        <v>337</v>
      </c>
      <c r="E176" s="92">
        <v>1</v>
      </c>
      <c r="F176" s="92" t="s">
        <v>336</v>
      </c>
      <c r="G176" s="92" t="s">
        <v>788</v>
      </c>
      <c r="H176" s="92">
        <f>'2-Income statement'!G42</f>
        <v>0</v>
      </c>
    </row>
    <row r="177" spans="1:8">
      <c r="A177" s="92" t="str">
        <f t="shared" si="15"/>
        <v>Stara Planina Hold Plc</v>
      </c>
      <c r="B177" s="92" t="str">
        <f t="shared" si="16"/>
        <v>121227995</v>
      </c>
      <c r="C177" s="96">
        <f t="shared" si="17"/>
        <v>45930</v>
      </c>
      <c r="D177" s="92" t="s">
        <v>340</v>
      </c>
      <c r="E177" s="92">
        <v>1</v>
      </c>
      <c r="F177" s="92" t="s">
        <v>338</v>
      </c>
      <c r="G177" s="92" t="s">
        <v>788</v>
      </c>
      <c r="H177" s="92">
        <f>'2-Income statement'!G43</f>
        <v>0</v>
      </c>
    </row>
    <row r="178" spans="1:8">
      <c r="A178" s="92" t="str">
        <f t="shared" si="15"/>
        <v>Stara Planina Hold Plc</v>
      </c>
      <c r="B178" s="92" t="str">
        <f t="shared" si="16"/>
        <v>121227995</v>
      </c>
      <c r="C178" s="96">
        <f t="shared" si="17"/>
        <v>45930</v>
      </c>
      <c r="D178" s="92" t="s">
        <v>344</v>
      </c>
      <c r="E178" s="92">
        <v>1</v>
      </c>
      <c r="F178" s="92" t="s">
        <v>343</v>
      </c>
      <c r="G178" s="92" t="s">
        <v>788</v>
      </c>
      <c r="H178" s="92">
        <f>'2-Income statement'!G44</f>
        <v>0</v>
      </c>
    </row>
    <row r="179" spans="1:8">
      <c r="A179" s="92" t="str">
        <f t="shared" si="15"/>
        <v>Stara Planina Hold Plc</v>
      </c>
      <c r="B179" s="92" t="str">
        <f t="shared" si="16"/>
        <v>121227995</v>
      </c>
      <c r="C179" s="96">
        <f t="shared" si="17"/>
        <v>45930</v>
      </c>
      <c r="D179" s="92" t="s">
        <v>348</v>
      </c>
      <c r="E179" s="92">
        <v>1</v>
      </c>
      <c r="F179" s="92" t="s">
        <v>347</v>
      </c>
      <c r="G179" s="92" t="s">
        <v>788</v>
      </c>
      <c r="H179" s="92">
        <f>'2-Income statement'!G45</f>
        <v>7605</v>
      </c>
    </row>
    <row r="180" spans="1:8" s="37" customFormat="1">
      <c r="A180" s="93"/>
      <c r="B180" s="93"/>
      <c r="C180" s="94"/>
      <c r="D180" s="93"/>
      <c r="E180" s="93"/>
      <c r="F180" s="95" t="s">
        <v>789</v>
      </c>
      <c r="G180" s="93"/>
      <c r="H180" s="93"/>
    </row>
    <row r="181" spans="1:8">
      <c r="A181" s="92" t="str">
        <f t="shared" ref="A181:A216" si="18">pdeName</f>
        <v>Stara Planina Hold Plc</v>
      </c>
      <c r="B181" s="92" t="str">
        <f t="shared" ref="B181:B216" si="19">pdeBulstat</f>
        <v>121227995</v>
      </c>
      <c r="C181" s="96">
        <f t="shared" ref="C181:C216" si="20">endDate</f>
        <v>45930</v>
      </c>
      <c r="D181" s="92" t="s">
        <v>350</v>
      </c>
      <c r="E181" s="92">
        <v>1</v>
      </c>
      <c r="F181" s="92" t="s">
        <v>349</v>
      </c>
      <c r="G181" s="92" t="s">
        <v>790</v>
      </c>
      <c r="H181" s="97">
        <f>'3-Cash flow statement'!C11</f>
        <v>0</v>
      </c>
    </row>
    <row r="182" spans="1:8">
      <c r="A182" s="92" t="str">
        <f t="shared" si="18"/>
        <v>Stara Planina Hold Plc</v>
      </c>
      <c r="B182" s="92" t="str">
        <f t="shared" si="19"/>
        <v>121227995</v>
      </c>
      <c r="C182" s="96">
        <f t="shared" si="20"/>
        <v>45930</v>
      </c>
      <c r="D182" s="92" t="s">
        <v>352</v>
      </c>
      <c r="E182" s="92">
        <v>1</v>
      </c>
      <c r="F182" s="92" t="s">
        <v>351</v>
      </c>
      <c r="G182" s="92" t="s">
        <v>790</v>
      </c>
      <c r="H182" s="97">
        <f>'3-Cash flow statement'!C12</f>
        <v>-249</v>
      </c>
    </row>
    <row r="183" spans="1:8">
      <c r="A183" s="92" t="str">
        <f t="shared" si="18"/>
        <v>Stara Planina Hold Plc</v>
      </c>
      <c r="B183" s="92" t="str">
        <f t="shared" si="19"/>
        <v>121227995</v>
      </c>
      <c r="C183" s="96">
        <f t="shared" si="20"/>
        <v>45930</v>
      </c>
      <c r="D183" s="92" t="s">
        <v>354</v>
      </c>
      <c r="E183" s="92">
        <v>1</v>
      </c>
      <c r="F183" s="92" t="s">
        <v>353</v>
      </c>
      <c r="G183" s="92" t="s">
        <v>790</v>
      </c>
      <c r="H183" s="97">
        <f>'3-Cash flow statement'!C13</f>
        <v>0</v>
      </c>
    </row>
    <row r="184" spans="1:8">
      <c r="A184" s="92" t="str">
        <f t="shared" si="18"/>
        <v>Stara Planina Hold Plc</v>
      </c>
      <c r="B184" s="92" t="str">
        <f t="shared" si="19"/>
        <v>121227995</v>
      </c>
      <c r="C184" s="96">
        <f t="shared" si="20"/>
        <v>45930</v>
      </c>
      <c r="D184" s="92" t="s">
        <v>356</v>
      </c>
      <c r="E184" s="92">
        <v>1</v>
      </c>
      <c r="F184" s="92" t="s">
        <v>355</v>
      </c>
      <c r="G184" s="92" t="s">
        <v>790</v>
      </c>
      <c r="H184" s="97">
        <f>'3-Cash flow statement'!C14</f>
        <v>-1776</v>
      </c>
    </row>
    <row r="185" spans="1:8">
      <c r="A185" s="92" t="str">
        <f t="shared" si="18"/>
        <v>Stara Planina Hold Plc</v>
      </c>
      <c r="B185" s="92" t="str">
        <f t="shared" si="19"/>
        <v>121227995</v>
      </c>
      <c r="C185" s="96">
        <f t="shared" si="20"/>
        <v>45930</v>
      </c>
      <c r="D185" s="92" t="s">
        <v>358</v>
      </c>
      <c r="E185" s="92">
        <v>1</v>
      </c>
      <c r="F185" s="92" t="s">
        <v>357</v>
      </c>
      <c r="G185" s="92" t="s">
        <v>790</v>
      </c>
      <c r="H185" s="97">
        <f>'3-Cash flow statement'!C15</f>
        <v>-206</v>
      </c>
    </row>
    <row r="186" spans="1:8">
      <c r="A186" s="92" t="str">
        <f t="shared" si="18"/>
        <v>Stara Planina Hold Plc</v>
      </c>
      <c r="B186" s="92" t="str">
        <f t="shared" si="19"/>
        <v>121227995</v>
      </c>
      <c r="C186" s="96">
        <f t="shared" si="20"/>
        <v>45930</v>
      </c>
      <c r="D186" s="92" t="s">
        <v>360</v>
      </c>
      <c r="E186" s="92">
        <v>1</v>
      </c>
      <c r="F186" s="92" t="s">
        <v>359</v>
      </c>
      <c r="G186" s="92" t="s">
        <v>790</v>
      </c>
      <c r="H186" s="97">
        <f>'3-Cash flow statement'!C16</f>
        <v>0</v>
      </c>
    </row>
    <row r="187" spans="1:8">
      <c r="A187" s="92" t="str">
        <f t="shared" si="18"/>
        <v>Stara Planina Hold Plc</v>
      </c>
      <c r="B187" s="92" t="str">
        <f t="shared" si="19"/>
        <v>121227995</v>
      </c>
      <c r="C187" s="96">
        <f t="shared" si="20"/>
        <v>45930</v>
      </c>
      <c r="D187" s="92" t="s">
        <v>362</v>
      </c>
      <c r="E187" s="92">
        <v>1</v>
      </c>
      <c r="F187" s="92" t="s">
        <v>361</v>
      </c>
      <c r="G187" s="92" t="s">
        <v>790</v>
      </c>
      <c r="H187" s="97">
        <f>'3-Cash flow statement'!C17</f>
        <v>2</v>
      </c>
    </row>
    <row r="188" spans="1:8">
      <c r="A188" s="92" t="str">
        <f t="shared" si="18"/>
        <v>Stara Planina Hold Plc</v>
      </c>
      <c r="B188" s="92" t="str">
        <f t="shared" si="19"/>
        <v>121227995</v>
      </c>
      <c r="C188" s="96">
        <f t="shared" si="20"/>
        <v>45930</v>
      </c>
      <c r="D188" s="92" t="s">
        <v>364</v>
      </c>
      <c r="E188" s="92">
        <v>1</v>
      </c>
      <c r="F188" s="92" t="s">
        <v>363</v>
      </c>
      <c r="G188" s="92" t="s">
        <v>790</v>
      </c>
      <c r="H188" s="97">
        <f>'3-Cash flow statement'!C18</f>
        <v>-1</v>
      </c>
    </row>
    <row r="189" spans="1:8">
      <c r="A189" s="92" t="str">
        <f t="shared" si="18"/>
        <v>Stara Planina Hold Plc</v>
      </c>
      <c r="B189" s="92" t="str">
        <f t="shared" si="19"/>
        <v>121227995</v>
      </c>
      <c r="C189" s="96">
        <f t="shared" si="20"/>
        <v>45930</v>
      </c>
      <c r="D189" s="92" t="s">
        <v>366</v>
      </c>
      <c r="E189" s="92">
        <v>1</v>
      </c>
      <c r="F189" s="92" t="s">
        <v>365</v>
      </c>
      <c r="G189" s="92" t="s">
        <v>790</v>
      </c>
      <c r="H189" s="97">
        <f>'3-Cash flow statement'!C19</f>
        <v>0</v>
      </c>
    </row>
    <row r="190" spans="1:8">
      <c r="A190" s="92" t="str">
        <f t="shared" si="18"/>
        <v>Stara Planina Hold Plc</v>
      </c>
      <c r="B190" s="92" t="str">
        <f t="shared" si="19"/>
        <v>121227995</v>
      </c>
      <c r="C190" s="96">
        <f t="shared" si="20"/>
        <v>45930</v>
      </c>
      <c r="D190" s="92" t="s">
        <v>368</v>
      </c>
      <c r="E190" s="92">
        <v>1</v>
      </c>
      <c r="F190" s="92" t="s">
        <v>367</v>
      </c>
      <c r="G190" s="92" t="s">
        <v>790</v>
      </c>
      <c r="H190" s="97">
        <f>'3-Cash flow statement'!C20</f>
        <v>0</v>
      </c>
    </row>
    <row r="191" spans="1:8">
      <c r="A191" s="92" t="str">
        <f t="shared" si="18"/>
        <v>Stara Planina Hold Plc</v>
      </c>
      <c r="B191" s="92" t="str">
        <f t="shared" si="19"/>
        <v>121227995</v>
      </c>
      <c r="C191" s="96">
        <f t="shared" si="20"/>
        <v>45930</v>
      </c>
      <c r="D191" s="92" t="s">
        <v>370</v>
      </c>
      <c r="E191" s="92">
        <v>1</v>
      </c>
      <c r="F191" s="92" t="s">
        <v>369</v>
      </c>
      <c r="G191" s="92" t="s">
        <v>790</v>
      </c>
      <c r="H191" s="97">
        <f>'3-Cash flow statement'!C21</f>
        <v>-2230</v>
      </c>
    </row>
    <row r="192" spans="1:8">
      <c r="A192" s="92" t="str">
        <f t="shared" si="18"/>
        <v>Stara Planina Hold Plc</v>
      </c>
      <c r="B192" s="92" t="str">
        <f t="shared" si="19"/>
        <v>121227995</v>
      </c>
      <c r="C192" s="96">
        <f t="shared" si="20"/>
        <v>45930</v>
      </c>
      <c r="D192" s="92" t="s">
        <v>372</v>
      </c>
      <c r="E192" s="92">
        <v>1</v>
      </c>
      <c r="F192" s="92" t="s">
        <v>371</v>
      </c>
      <c r="G192" s="92" t="s">
        <v>791</v>
      </c>
      <c r="H192" s="97">
        <f>'3-Cash flow statement'!C23</f>
        <v>-4</v>
      </c>
    </row>
    <row r="193" spans="1:8">
      <c r="A193" s="92" t="str">
        <f t="shared" si="18"/>
        <v>Stara Planina Hold Plc</v>
      </c>
      <c r="B193" s="92" t="str">
        <f t="shared" si="19"/>
        <v>121227995</v>
      </c>
      <c r="C193" s="96">
        <f t="shared" si="20"/>
        <v>45930</v>
      </c>
      <c r="D193" s="92" t="s">
        <v>374</v>
      </c>
      <c r="E193" s="92">
        <v>1</v>
      </c>
      <c r="F193" s="92" t="s">
        <v>373</v>
      </c>
      <c r="G193" s="92" t="s">
        <v>791</v>
      </c>
      <c r="H193" s="97">
        <f>'3-Cash flow statement'!C24</f>
        <v>0</v>
      </c>
    </row>
    <row r="194" spans="1:8">
      <c r="A194" s="92" t="str">
        <f t="shared" si="18"/>
        <v>Stara Planina Hold Plc</v>
      </c>
      <c r="B194" s="92" t="str">
        <f t="shared" si="19"/>
        <v>121227995</v>
      </c>
      <c r="C194" s="96">
        <f t="shared" si="20"/>
        <v>45930</v>
      </c>
      <c r="D194" s="92" t="s">
        <v>376</v>
      </c>
      <c r="E194" s="92">
        <v>1</v>
      </c>
      <c r="F194" s="92" t="s">
        <v>375</v>
      </c>
      <c r="G194" s="92" t="s">
        <v>791</v>
      </c>
      <c r="H194" s="97">
        <f>'3-Cash flow statement'!C25</f>
        <v>-4300</v>
      </c>
    </row>
    <row r="195" spans="1:8">
      <c r="A195" s="92" t="str">
        <f t="shared" si="18"/>
        <v>Stara Planina Hold Plc</v>
      </c>
      <c r="B195" s="92" t="str">
        <f t="shared" si="19"/>
        <v>121227995</v>
      </c>
      <c r="C195" s="96">
        <f t="shared" si="20"/>
        <v>45930</v>
      </c>
      <c r="D195" s="92" t="s">
        <v>378</v>
      </c>
      <c r="E195" s="92">
        <v>1</v>
      </c>
      <c r="F195" s="92" t="s">
        <v>377</v>
      </c>
      <c r="G195" s="92" t="s">
        <v>791</v>
      </c>
      <c r="H195" s="97">
        <f>'3-Cash flow statement'!C26</f>
        <v>3632</v>
      </c>
    </row>
    <row r="196" spans="1:8">
      <c r="A196" s="92" t="str">
        <f t="shared" si="18"/>
        <v>Stara Planina Hold Plc</v>
      </c>
      <c r="B196" s="92" t="str">
        <f t="shared" si="19"/>
        <v>121227995</v>
      </c>
      <c r="C196" s="96">
        <f t="shared" si="20"/>
        <v>45930</v>
      </c>
      <c r="D196" s="92" t="s">
        <v>380</v>
      </c>
      <c r="E196" s="92">
        <v>1</v>
      </c>
      <c r="F196" s="92" t="s">
        <v>379</v>
      </c>
      <c r="G196" s="92" t="s">
        <v>791</v>
      </c>
      <c r="H196" s="97">
        <f>'3-Cash flow statement'!C27</f>
        <v>386</v>
      </c>
    </row>
    <row r="197" spans="1:8">
      <c r="A197" s="92" t="str">
        <f t="shared" si="18"/>
        <v>Stara Planina Hold Plc</v>
      </c>
      <c r="B197" s="92" t="str">
        <f t="shared" si="19"/>
        <v>121227995</v>
      </c>
      <c r="C197" s="96">
        <f t="shared" si="20"/>
        <v>45930</v>
      </c>
      <c r="D197" s="92" t="s">
        <v>382</v>
      </c>
      <c r="E197" s="92">
        <v>1</v>
      </c>
      <c r="F197" s="92" t="s">
        <v>381</v>
      </c>
      <c r="G197" s="92" t="s">
        <v>791</v>
      </c>
      <c r="H197" s="97">
        <f>'3-Cash flow statement'!C28</f>
        <v>-1</v>
      </c>
    </row>
    <row r="198" spans="1:8">
      <c r="A198" s="92" t="str">
        <f t="shared" si="18"/>
        <v>Stara Planina Hold Plc</v>
      </c>
      <c r="B198" s="92" t="str">
        <f t="shared" si="19"/>
        <v>121227995</v>
      </c>
      <c r="C198" s="96">
        <f t="shared" si="20"/>
        <v>45930</v>
      </c>
      <c r="D198" s="92" t="s">
        <v>384</v>
      </c>
      <c r="E198" s="92">
        <v>1</v>
      </c>
      <c r="F198" s="92" t="s">
        <v>383</v>
      </c>
      <c r="G198" s="92" t="s">
        <v>791</v>
      </c>
      <c r="H198" s="97">
        <f>'3-Cash flow statement'!C29</f>
        <v>650</v>
      </c>
    </row>
    <row r="199" spans="1:8">
      <c r="A199" s="92" t="str">
        <f t="shared" si="18"/>
        <v>Stara Planina Hold Plc</v>
      </c>
      <c r="B199" s="92" t="str">
        <f t="shared" si="19"/>
        <v>121227995</v>
      </c>
      <c r="C199" s="96">
        <f t="shared" si="20"/>
        <v>45930</v>
      </c>
      <c r="D199" s="92" t="s">
        <v>386</v>
      </c>
      <c r="E199" s="92">
        <v>1</v>
      </c>
      <c r="F199" s="92" t="s">
        <v>385</v>
      </c>
      <c r="G199" s="92" t="s">
        <v>791</v>
      </c>
      <c r="H199" s="97">
        <f>'3-Cash flow statement'!C30</f>
        <v>5782</v>
      </c>
    </row>
    <row r="200" spans="1:8">
      <c r="A200" s="92" t="str">
        <f t="shared" si="18"/>
        <v>Stara Planina Hold Plc</v>
      </c>
      <c r="B200" s="92" t="str">
        <f t="shared" si="19"/>
        <v>121227995</v>
      </c>
      <c r="C200" s="96">
        <f t="shared" si="20"/>
        <v>45930</v>
      </c>
      <c r="D200" s="92" t="s">
        <v>387</v>
      </c>
      <c r="E200" s="92">
        <v>1</v>
      </c>
      <c r="F200" s="92" t="s">
        <v>365</v>
      </c>
      <c r="G200" s="92" t="s">
        <v>791</v>
      </c>
      <c r="H200" s="97">
        <f>'3-Cash flow statement'!C31</f>
        <v>0</v>
      </c>
    </row>
    <row r="201" spans="1:8">
      <c r="A201" s="92" t="str">
        <f t="shared" si="18"/>
        <v>Stara Planina Hold Plc</v>
      </c>
      <c r="B201" s="92" t="str">
        <f t="shared" si="19"/>
        <v>121227995</v>
      </c>
      <c r="C201" s="96">
        <f t="shared" si="20"/>
        <v>45930</v>
      </c>
      <c r="D201" s="92" t="s">
        <v>389</v>
      </c>
      <c r="E201" s="92">
        <v>1</v>
      </c>
      <c r="F201" s="92" t="s">
        <v>388</v>
      </c>
      <c r="G201" s="92" t="s">
        <v>791</v>
      </c>
      <c r="H201" s="97">
        <f>'3-Cash flow statement'!C32</f>
        <v>0</v>
      </c>
    </row>
    <row r="202" spans="1:8">
      <c r="A202" s="92" t="str">
        <f t="shared" si="18"/>
        <v>Stara Planina Hold Plc</v>
      </c>
      <c r="B202" s="92" t="str">
        <f t="shared" si="19"/>
        <v>121227995</v>
      </c>
      <c r="C202" s="96">
        <f t="shared" si="20"/>
        <v>45930</v>
      </c>
      <c r="D202" s="92" t="s">
        <v>391</v>
      </c>
      <c r="E202" s="92">
        <v>1</v>
      </c>
      <c r="F202" s="92" t="s">
        <v>390</v>
      </c>
      <c r="G202" s="92" t="s">
        <v>791</v>
      </c>
      <c r="H202" s="97">
        <f>'3-Cash flow statement'!C33</f>
        <v>6145</v>
      </c>
    </row>
    <row r="203" spans="1:8">
      <c r="A203" s="92" t="str">
        <f t="shared" si="18"/>
        <v>Stara Planina Hold Plc</v>
      </c>
      <c r="B203" s="92" t="str">
        <f t="shared" si="19"/>
        <v>121227995</v>
      </c>
      <c r="C203" s="96">
        <f t="shared" si="20"/>
        <v>45930</v>
      </c>
      <c r="D203" s="92" t="s">
        <v>393</v>
      </c>
      <c r="E203" s="92">
        <v>1</v>
      </c>
      <c r="F203" s="92" t="s">
        <v>392</v>
      </c>
      <c r="G203" s="92" t="s">
        <v>792</v>
      </c>
      <c r="H203" s="97">
        <f>'3-Cash flow statement'!C35</f>
        <v>0</v>
      </c>
    </row>
    <row r="204" spans="1:8">
      <c r="A204" s="92" t="str">
        <f t="shared" si="18"/>
        <v>Stara Planina Hold Plc</v>
      </c>
      <c r="B204" s="92" t="str">
        <f t="shared" si="19"/>
        <v>121227995</v>
      </c>
      <c r="C204" s="96">
        <f t="shared" si="20"/>
        <v>45930</v>
      </c>
      <c r="D204" s="92" t="s">
        <v>395</v>
      </c>
      <c r="E204" s="92">
        <v>1</v>
      </c>
      <c r="F204" s="92" t="s">
        <v>394</v>
      </c>
      <c r="G204" s="92" t="s">
        <v>792</v>
      </c>
      <c r="H204" s="97">
        <f>'3-Cash flow statement'!C36</f>
        <v>0</v>
      </c>
    </row>
    <row r="205" spans="1:8">
      <c r="A205" s="92" t="str">
        <f t="shared" si="18"/>
        <v>Stara Planina Hold Plc</v>
      </c>
      <c r="B205" s="92" t="str">
        <f t="shared" si="19"/>
        <v>121227995</v>
      </c>
      <c r="C205" s="96">
        <f t="shared" si="20"/>
        <v>45930</v>
      </c>
      <c r="D205" s="92" t="s">
        <v>397</v>
      </c>
      <c r="E205" s="92">
        <v>1</v>
      </c>
      <c r="F205" s="92" t="s">
        <v>396</v>
      </c>
      <c r="G205" s="92" t="s">
        <v>792</v>
      </c>
      <c r="H205" s="97">
        <f>'3-Cash flow statement'!C37</f>
        <v>0</v>
      </c>
    </row>
    <row r="206" spans="1:8">
      <c r="A206" s="92" t="str">
        <f t="shared" si="18"/>
        <v>Stara Planina Hold Plc</v>
      </c>
      <c r="B206" s="92" t="str">
        <f t="shared" si="19"/>
        <v>121227995</v>
      </c>
      <c r="C206" s="96">
        <f t="shared" si="20"/>
        <v>45930</v>
      </c>
      <c r="D206" s="92" t="s">
        <v>399</v>
      </c>
      <c r="E206" s="92">
        <v>1</v>
      </c>
      <c r="F206" s="92" t="s">
        <v>398</v>
      </c>
      <c r="G206" s="92" t="s">
        <v>792</v>
      </c>
      <c r="H206" s="97">
        <f>'3-Cash flow statement'!C38</f>
        <v>0</v>
      </c>
    </row>
    <row r="207" spans="1:8">
      <c r="A207" s="92" t="str">
        <f t="shared" si="18"/>
        <v>Stara Planina Hold Plc</v>
      </c>
      <c r="B207" s="92" t="str">
        <f t="shared" si="19"/>
        <v>121227995</v>
      </c>
      <c r="C207" s="96">
        <f t="shared" si="20"/>
        <v>45930</v>
      </c>
      <c r="D207" s="92" t="s">
        <v>401</v>
      </c>
      <c r="E207" s="92">
        <v>1</v>
      </c>
      <c r="F207" s="92" t="s">
        <v>400</v>
      </c>
      <c r="G207" s="92" t="s">
        <v>792</v>
      </c>
      <c r="H207" s="97">
        <f>'3-Cash flow statement'!C39</f>
        <v>0</v>
      </c>
    </row>
    <row r="208" spans="1:8">
      <c r="A208" s="92" t="str">
        <f t="shared" si="18"/>
        <v>Stara Planina Hold Plc</v>
      </c>
      <c r="B208" s="92" t="str">
        <f t="shared" si="19"/>
        <v>121227995</v>
      </c>
      <c r="C208" s="96">
        <f t="shared" si="20"/>
        <v>45930</v>
      </c>
      <c r="D208" s="92" t="s">
        <v>403</v>
      </c>
      <c r="E208" s="92">
        <v>1</v>
      </c>
      <c r="F208" s="92" t="s">
        <v>402</v>
      </c>
      <c r="G208" s="92" t="s">
        <v>792</v>
      </c>
      <c r="H208" s="97">
        <f>'3-Cash flow statement'!C40</f>
        <v>0</v>
      </c>
    </row>
    <row r="209" spans="1:8">
      <c r="A209" s="92" t="str">
        <f t="shared" si="18"/>
        <v>Stara Planina Hold Plc</v>
      </c>
      <c r="B209" s="92" t="str">
        <f t="shared" si="19"/>
        <v>121227995</v>
      </c>
      <c r="C209" s="96">
        <f t="shared" si="20"/>
        <v>45930</v>
      </c>
      <c r="D209" s="92" t="s">
        <v>405</v>
      </c>
      <c r="E209" s="92">
        <v>1</v>
      </c>
      <c r="F209" s="92" t="s">
        <v>404</v>
      </c>
      <c r="G209" s="92" t="s">
        <v>792</v>
      </c>
      <c r="H209" s="97">
        <f>'3-Cash flow statement'!C41</f>
        <v>-4725</v>
      </c>
    </row>
    <row r="210" spans="1:8">
      <c r="A210" s="92" t="str">
        <f t="shared" si="18"/>
        <v>Stara Planina Hold Plc</v>
      </c>
      <c r="B210" s="92" t="str">
        <f t="shared" si="19"/>
        <v>121227995</v>
      </c>
      <c r="C210" s="96">
        <f t="shared" si="20"/>
        <v>45930</v>
      </c>
      <c r="D210" s="92" t="s">
        <v>407</v>
      </c>
      <c r="E210" s="92">
        <v>1</v>
      </c>
      <c r="F210" s="92" t="s">
        <v>406</v>
      </c>
      <c r="G210" s="92" t="s">
        <v>792</v>
      </c>
      <c r="H210" s="97">
        <f>'3-Cash flow statement'!C42</f>
        <v>0</v>
      </c>
    </row>
    <row r="211" spans="1:8">
      <c r="A211" s="92" t="str">
        <f t="shared" si="18"/>
        <v>Stara Planina Hold Plc</v>
      </c>
      <c r="B211" s="92" t="str">
        <f t="shared" si="19"/>
        <v>121227995</v>
      </c>
      <c r="C211" s="96">
        <f t="shared" si="20"/>
        <v>45930</v>
      </c>
      <c r="D211" s="92" t="s">
        <v>409</v>
      </c>
      <c r="E211" s="92">
        <v>1</v>
      </c>
      <c r="F211" s="92" t="s">
        <v>408</v>
      </c>
      <c r="G211" s="92" t="s">
        <v>792</v>
      </c>
      <c r="H211" s="97">
        <f>'3-Cash flow statement'!C43</f>
        <v>-4725</v>
      </c>
    </row>
    <row r="212" spans="1:8">
      <c r="A212" s="92" t="str">
        <f t="shared" si="18"/>
        <v>Stara Planina Hold Plc</v>
      </c>
      <c r="B212" s="92" t="str">
        <f t="shared" si="19"/>
        <v>121227995</v>
      </c>
      <c r="C212" s="96">
        <f t="shared" si="20"/>
        <v>45930</v>
      </c>
      <c r="D212" s="92" t="s">
        <v>411</v>
      </c>
      <c r="E212" s="92">
        <v>1</v>
      </c>
      <c r="F212" s="92" t="s">
        <v>410</v>
      </c>
      <c r="G212" s="92"/>
      <c r="H212" s="97">
        <f>'3-Cash flow statement'!C44</f>
        <v>-810</v>
      </c>
    </row>
    <row r="213" spans="1:8">
      <c r="A213" s="92" t="str">
        <f t="shared" si="18"/>
        <v>Stara Planina Hold Plc</v>
      </c>
      <c r="B213" s="92" t="str">
        <f t="shared" si="19"/>
        <v>121227995</v>
      </c>
      <c r="C213" s="96">
        <f t="shared" si="20"/>
        <v>45930</v>
      </c>
      <c r="D213" s="92" t="s">
        <v>413</v>
      </c>
      <c r="E213" s="92">
        <v>1</v>
      </c>
      <c r="F213" s="92" t="s">
        <v>412</v>
      </c>
      <c r="G213" s="92"/>
      <c r="H213" s="97">
        <f>'3-Cash flow statement'!C45</f>
        <v>5609</v>
      </c>
    </row>
    <row r="214" spans="1:8">
      <c r="A214" s="92" t="str">
        <f t="shared" si="18"/>
        <v>Stara Planina Hold Plc</v>
      </c>
      <c r="B214" s="92" t="str">
        <f t="shared" si="19"/>
        <v>121227995</v>
      </c>
      <c r="C214" s="96">
        <f t="shared" si="20"/>
        <v>45930</v>
      </c>
      <c r="D214" s="92" t="s">
        <v>415</v>
      </c>
      <c r="E214" s="92">
        <v>1</v>
      </c>
      <c r="F214" s="92" t="s">
        <v>414</v>
      </c>
      <c r="G214" s="92"/>
      <c r="H214" s="97">
        <f>'3-Cash flow statement'!C46</f>
        <v>4799</v>
      </c>
    </row>
    <row r="215" spans="1:8">
      <c r="A215" s="92" t="str">
        <f t="shared" si="18"/>
        <v>Stara Planina Hold Plc</v>
      </c>
      <c r="B215" s="92" t="str">
        <f t="shared" si="19"/>
        <v>121227995</v>
      </c>
      <c r="C215" s="96">
        <f t="shared" si="20"/>
        <v>45930</v>
      </c>
      <c r="D215" s="92" t="s">
        <v>417</v>
      </c>
      <c r="E215" s="92">
        <v>1</v>
      </c>
      <c r="F215" s="92" t="s">
        <v>416</v>
      </c>
      <c r="G215" s="92"/>
      <c r="H215" s="97">
        <f>'3-Cash flow statement'!C47</f>
        <v>2989</v>
      </c>
    </row>
    <row r="216" spans="1:8">
      <c r="A216" s="92" t="str">
        <f t="shared" si="18"/>
        <v>Stara Planina Hold Plc</v>
      </c>
      <c r="B216" s="92" t="str">
        <f t="shared" si="19"/>
        <v>121227995</v>
      </c>
      <c r="C216" s="96">
        <f t="shared" si="20"/>
        <v>45930</v>
      </c>
      <c r="D216" s="92" t="s">
        <v>419</v>
      </c>
      <c r="E216" s="92">
        <v>1</v>
      </c>
      <c r="F216" s="92" t="s">
        <v>418</v>
      </c>
      <c r="G216" s="92"/>
      <c r="H216" s="97">
        <f>'3-Cash flow statement'!C48</f>
        <v>1810</v>
      </c>
    </row>
    <row r="217" spans="1:8" s="37" customFormat="1">
      <c r="A217" s="93"/>
      <c r="B217" s="93"/>
      <c r="C217" s="94"/>
      <c r="D217" s="93"/>
      <c r="E217" s="93"/>
      <c r="F217" s="95" t="s">
        <v>793</v>
      </c>
      <c r="G217" s="93"/>
      <c r="H217" s="93"/>
    </row>
    <row r="218" spans="1:8">
      <c r="A218" s="92" t="str">
        <f t="shared" ref="A218:A281" si="21">pdeName</f>
        <v>Stara Planina Hold Plc</v>
      </c>
      <c r="B218" s="92" t="str">
        <f t="shared" ref="B218:B281" si="22">pdeBulstat</f>
        <v>121227995</v>
      </c>
      <c r="C218" s="96">
        <f t="shared" ref="C218:C281" si="23">endDate</f>
        <v>45930</v>
      </c>
      <c r="D218" s="92" t="s">
        <v>423</v>
      </c>
      <c r="E218" s="92">
        <v>1</v>
      </c>
      <c r="F218" s="98" t="s">
        <v>422</v>
      </c>
      <c r="G218" s="92"/>
      <c r="H218" s="97">
        <f>'4-Owners equity'!C13</f>
        <v>20775</v>
      </c>
    </row>
    <row r="219" spans="1:8">
      <c r="A219" s="92" t="str">
        <f t="shared" si="21"/>
        <v>Stara Planina Hold Plc</v>
      </c>
      <c r="B219" s="92" t="str">
        <f t="shared" si="22"/>
        <v>121227995</v>
      </c>
      <c r="C219" s="96">
        <f t="shared" si="23"/>
        <v>45930</v>
      </c>
      <c r="D219" s="92" t="s">
        <v>425</v>
      </c>
      <c r="E219" s="92">
        <v>1</v>
      </c>
      <c r="F219" s="98" t="s">
        <v>424</v>
      </c>
      <c r="G219" s="92"/>
      <c r="H219" s="97">
        <f>'4-Owners equity'!C14</f>
        <v>0</v>
      </c>
    </row>
    <row r="220" spans="1:8">
      <c r="A220" s="92" t="str">
        <f t="shared" si="21"/>
        <v>Stara Planina Hold Plc</v>
      </c>
      <c r="B220" s="92" t="str">
        <f t="shared" si="22"/>
        <v>121227995</v>
      </c>
      <c r="C220" s="96">
        <f t="shared" si="23"/>
        <v>45930</v>
      </c>
      <c r="D220" s="92" t="s">
        <v>427</v>
      </c>
      <c r="E220" s="92">
        <v>1</v>
      </c>
      <c r="F220" s="98" t="s">
        <v>426</v>
      </c>
      <c r="G220" s="92"/>
      <c r="H220" s="97">
        <f>'4-Owners equity'!C15</f>
        <v>0</v>
      </c>
    </row>
    <row r="221" spans="1:8">
      <c r="A221" s="92" t="str">
        <f t="shared" si="21"/>
        <v>Stara Planina Hold Plc</v>
      </c>
      <c r="B221" s="92" t="str">
        <f t="shared" si="22"/>
        <v>121227995</v>
      </c>
      <c r="C221" s="96">
        <f t="shared" si="23"/>
        <v>45930</v>
      </c>
      <c r="D221" s="92" t="s">
        <v>429</v>
      </c>
      <c r="E221" s="92">
        <v>1</v>
      </c>
      <c r="F221" s="98" t="s">
        <v>428</v>
      </c>
      <c r="G221" s="92"/>
      <c r="H221" s="97">
        <f>'4-Owners equity'!C16</f>
        <v>0</v>
      </c>
    </row>
    <row r="222" spans="1:8">
      <c r="A222" s="92" t="str">
        <f t="shared" si="21"/>
        <v>Stara Planina Hold Plc</v>
      </c>
      <c r="B222" s="92" t="str">
        <f t="shared" si="22"/>
        <v>121227995</v>
      </c>
      <c r="C222" s="96">
        <f t="shared" si="23"/>
        <v>45930</v>
      </c>
      <c r="D222" s="92" t="s">
        <v>431</v>
      </c>
      <c r="E222" s="92">
        <v>1</v>
      </c>
      <c r="F222" s="98" t="s">
        <v>430</v>
      </c>
      <c r="G222" s="92"/>
      <c r="H222" s="97">
        <f>'4-Owners equity'!C17</f>
        <v>20775</v>
      </c>
    </row>
    <row r="223" spans="1:8">
      <c r="A223" s="92" t="str">
        <f t="shared" si="21"/>
        <v>Stara Planina Hold Plc</v>
      </c>
      <c r="B223" s="92" t="str">
        <f t="shared" si="22"/>
        <v>121227995</v>
      </c>
      <c r="C223" s="96">
        <f t="shared" si="23"/>
        <v>45930</v>
      </c>
      <c r="D223" s="92" t="s">
        <v>433</v>
      </c>
      <c r="E223" s="92">
        <v>1</v>
      </c>
      <c r="F223" s="98" t="s">
        <v>432</v>
      </c>
      <c r="G223" s="92"/>
      <c r="H223" s="97">
        <f>'4-Owners equity'!C18</f>
        <v>0</v>
      </c>
    </row>
    <row r="224" spans="1:8">
      <c r="A224" s="92" t="str">
        <f t="shared" si="21"/>
        <v>Stara Planina Hold Plc</v>
      </c>
      <c r="B224" s="92" t="str">
        <f t="shared" si="22"/>
        <v>121227995</v>
      </c>
      <c r="C224" s="96">
        <f t="shared" si="23"/>
        <v>45930</v>
      </c>
      <c r="D224" s="92" t="s">
        <v>435</v>
      </c>
      <c r="E224" s="92">
        <v>1</v>
      </c>
      <c r="F224" s="98" t="s">
        <v>434</v>
      </c>
      <c r="G224" s="92"/>
      <c r="H224" s="97">
        <f>'4-Owners equity'!C19</f>
        <v>0</v>
      </c>
    </row>
    <row r="225" spans="1:8">
      <c r="A225" s="92" t="str">
        <f t="shared" si="21"/>
        <v>Stara Planina Hold Plc</v>
      </c>
      <c r="B225" s="92" t="str">
        <f t="shared" si="22"/>
        <v>121227995</v>
      </c>
      <c r="C225" s="96">
        <f t="shared" si="23"/>
        <v>45930</v>
      </c>
      <c r="D225" s="92" t="s">
        <v>437</v>
      </c>
      <c r="E225" s="92">
        <v>1</v>
      </c>
      <c r="F225" s="98" t="s">
        <v>436</v>
      </c>
      <c r="G225" s="92"/>
      <c r="H225" s="97">
        <f>'4-Owners equity'!C20</f>
        <v>0</v>
      </c>
    </row>
    <row r="226" spans="1:8">
      <c r="A226" s="92" t="str">
        <f t="shared" si="21"/>
        <v>Stara Planina Hold Plc</v>
      </c>
      <c r="B226" s="92" t="str">
        <f t="shared" si="22"/>
        <v>121227995</v>
      </c>
      <c r="C226" s="96">
        <f t="shared" si="23"/>
        <v>45930</v>
      </c>
      <c r="D226" s="92" t="s">
        <v>439</v>
      </c>
      <c r="E226" s="92">
        <v>1</v>
      </c>
      <c r="F226" s="98" t="s">
        <v>438</v>
      </c>
      <c r="G226" s="92"/>
      <c r="H226" s="97">
        <f>'4-Owners equity'!C21</f>
        <v>0</v>
      </c>
    </row>
    <row r="227" spans="1:8">
      <c r="A227" s="92" t="str">
        <f t="shared" si="21"/>
        <v>Stara Planina Hold Plc</v>
      </c>
      <c r="B227" s="92" t="str">
        <f t="shared" si="22"/>
        <v>121227995</v>
      </c>
      <c r="C227" s="96">
        <f t="shared" si="23"/>
        <v>45930</v>
      </c>
      <c r="D227" s="92" t="s">
        <v>441</v>
      </c>
      <c r="E227" s="92">
        <v>1</v>
      </c>
      <c r="F227" s="98" t="s">
        <v>440</v>
      </c>
      <c r="G227" s="92"/>
      <c r="H227" s="97">
        <f>'4-Owners equity'!C22</f>
        <v>0</v>
      </c>
    </row>
    <row r="228" spans="1:8">
      <c r="A228" s="92" t="str">
        <f t="shared" si="21"/>
        <v>Stara Planina Hold Plc</v>
      </c>
      <c r="B228" s="92" t="str">
        <f t="shared" si="22"/>
        <v>121227995</v>
      </c>
      <c r="C228" s="96">
        <f t="shared" si="23"/>
        <v>45930</v>
      </c>
      <c r="D228" s="92" t="s">
        <v>443</v>
      </c>
      <c r="E228" s="92">
        <v>1</v>
      </c>
      <c r="F228" s="98" t="s">
        <v>442</v>
      </c>
      <c r="G228" s="92"/>
      <c r="H228" s="97">
        <f>'4-Owners equity'!C23</f>
        <v>0</v>
      </c>
    </row>
    <row r="229" spans="1:8">
      <c r="A229" s="92" t="str">
        <f t="shared" si="21"/>
        <v>Stara Planina Hold Plc</v>
      </c>
      <c r="B229" s="92" t="str">
        <f t="shared" si="22"/>
        <v>121227995</v>
      </c>
      <c r="C229" s="96">
        <f t="shared" si="23"/>
        <v>45930</v>
      </c>
      <c r="D229" s="92" t="s">
        <v>445</v>
      </c>
      <c r="E229" s="92">
        <v>1</v>
      </c>
      <c r="F229" s="98" t="s">
        <v>444</v>
      </c>
      <c r="G229" s="92"/>
      <c r="H229" s="97">
        <f>'4-Owners equity'!C24</f>
        <v>0</v>
      </c>
    </row>
    <row r="230" spans="1:8">
      <c r="A230" s="92" t="str">
        <f t="shared" si="21"/>
        <v>Stara Planina Hold Plc</v>
      </c>
      <c r="B230" s="92" t="str">
        <f t="shared" si="22"/>
        <v>121227995</v>
      </c>
      <c r="C230" s="96">
        <f t="shared" si="23"/>
        <v>45930</v>
      </c>
      <c r="D230" s="92" t="s">
        <v>447</v>
      </c>
      <c r="E230" s="92">
        <v>1</v>
      </c>
      <c r="F230" s="98" t="s">
        <v>446</v>
      </c>
      <c r="G230" s="92"/>
      <c r="H230" s="97">
        <f>'4-Owners equity'!C25</f>
        <v>0</v>
      </c>
    </row>
    <row r="231" spans="1:8">
      <c r="A231" s="92" t="str">
        <f t="shared" si="21"/>
        <v>Stara Planina Hold Plc</v>
      </c>
      <c r="B231" s="92" t="str">
        <f t="shared" si="22"/>
        <v>121227995</v>
      </c>
      <c r="C231" s="96">
        <f t="shared" si="23"/>
        <v>45930</v>
      </c>
      <c r="D231" s="92" t="s">
        <v>449</v>
      </c>
      <c r="E231" s="92">
        <v>1</v>
      </c>
      <c r="F231" s="98" t="s">
        <v>448</v>
      </c>
      <c r="G231" s="92"/>
      <c r="H231" s="97">
        <f>'4-Owners equity'!C26</f>
        <v>0</v>
      </c>
    </row>
    <row r="232" spans="1:8">
      <c r="A232" s="92" t="str">
        <f t="shared" si="21"/>
        <v>Stara Planina Hold Plc</v>
      </c>
      <c r="B232" s="92" t="str">
        <f t="shared" si="22"/>
        <v>121227995</v>
      </c>
      <c r="C232" s="96">
        <f t="shared" si="23"/>
        <v>45930</v>
      </c>
      <c r="D232" s="92" t="s">
        <v>450</v>
      </c>
      <c r="E232" s="92">
        <v>1</v>
      </c>
      <c r="F232" s="98" t="s">
        <v>444</v>
      </c>
      <c r="G232" s="92"/>
      <c r="H232" s="97">
        <f>'4-Owners equity'!C27</f>
        <v>0</v>
      </c>
    </row>
    <row r="233" spans="1:8">
      <c r="A233" s="92" t="str">
        <f t="shared" si="21"/>
        <v>Stara Planina Hold Plc</v>
      </c>
      <c r="B233" s="92" t="str">
        <f t="shared" si="22"/>
        <v>121227995</v>
      </c>
      <c r="C233" s="96">
        <f t="shared" si="23"/>
        <v>45930</v>
      </c>
      <c r="D233" s="92" t="s">
        <v>451</v>
      </c>
      <c r="E233" s="92">
        <v>1</v>
      </c>
      <c r="F233" s="98" t="s">
        <v>446</v>
      </c>
      <c r="G233" s="92"/>
      <c r="H233" s="97">
        <f>'4-Owners equity'!C28</f>
        <v>0</v>
      </c>
    </row>
    <row r="234" spans="1:8">
      <c r="A234" s="92" t="str">
        <f t="shared" si="21"/>
        <v>Stara Planina Hold Plc</v>
      </c>
      <c r="B234" s="92" t="str">
        <f t="shared" si="22"/>
        <v>121227995</v>
      </c>
      <c r="C234" s="96">
        <f t="shared" si="23"/>
        <v>45930</v>
      </c>
      <c r="D234" s="92" t="s">
        <v>453</v>
      </c>
      <c r="E234" s="92">
        <v>1</v>
      </c>
      <c r="F234" s="98" t="s">
        <v>452</v>
      </c>
      <c r="G234" s="92"/>
      <c r="H234" s="97">
        <f>'4-Owners equity'!C29</f>
        <v>0</v>
      </c>
    </row>
    <row r="235" spans="1:8">
      <c r="A235" s="92" t="str">
        <f t="shared" si="21"/>
        <v>Stara Planina Hold Plc</v>
      </c>
      <c r="B235" s="92" t="str">
        <f t="shared" si="22"/>
        <v>121227995</v>
      </c>
      <c r="C235" s="96">
        <f t="shared" si="23"/>
        <v>45930</v>
      </c>
      <c r="D235" s="92" t="s">
        <v>455</v>
      </c>
      <c r="E235" s="92">
        <v>1</v>
      </c>
      <c r="F235" s="98" t="s">
        <v>454</v>
      </c>
      <c r="G235" s="92"/>
      <c r="H235" s="97">
        <f>'4-Owners equity'!C30</f>
        <v>0</v>
      </c>
    </row>
    <row r="236" spans="1:8">
      <c r="A236" s="92" t="str">
        <f t="shared" si="21"/>
        <v>Stara Planina Hold Plc</v>
      </c>
      <c r="B236" s="92" t="str">
        <f t="shared" si="22"/>
        <v>121227995</v>
      </c>
      <c r="C236" s="96">
        <f t="shared" si="23"/>
        <v>45930</v>
      </c>
      <c r="D236" s="92" t="s">
        <v>457</v>
      </c>
      <c r="E236" s="92">
        <v>1</v>
      </c>
      <c r="F236" s="98" t="s">
        <v>456</v>
      </c>
      <c r="G236" s="92"/>
      <c r="H236" s="97">
        <f>'4-Owners equity'!C31</f>
        <v>20775</v>
      </c>
    </row>
    <row r="237" spans="1:8">
      <c r="A237" s="92" t="str">
        <f t="shared" si="21"/>
        <v>Stara Planina Hold Plc</v>
      </c>
      <c r="B237" s="92" t="str">
        <f t="shared" si="22"/>
        <v>121227995</v>
      </c>
      <c r="C237" s="96">
        <f t="shared" si="23"/>
        <v>45930</v>
      </c>
      <c r="D237" s="92" t="s">
        <v>459</v>
      </c>
      <c r="E237" s="92">
        <v>1</v>
      </c>
      <c r="F237" s="98" t="s">
        <v>458</v>
      </c>
      <c r="G237" s="92"/>
      <c r="H237" s="97">
        <f>'4-Owners equity'!C32</f>
        <v>0</v>
      </c>
    </row>
    <row r="238" spans="1:8">
      <c r="A238" s="92" t="str">
        <f t="shared" si="21"/>
        <v>Stara Planina Hold Plc</v>
      </c>
      <c r="B238" s="92" t="str">
        <f t="shared" si="22"/>
        <v>121227995</v>
      </c>
      <c r="C238" s="96">
        <f t="shared" si="23"/>
        <v>45930</v>
      </c>
      <c r="D238" s="92" t="s">
        <v>461</v>
      </c>
      <c r="E238" s="92">
        <v>1</v>
      </c>
      <c r="F238" s="98" t="s">
        <v>460</v>
      </c>
      <c r="G238" s="92"/>
      <c r="H238" s="97">
        <f>'4-Owners equity'!C33</f>
        <v>0</v>
      </c>
    </row>
    <row r="239" spans="1:8">
      <c r="A239" s="92" t="str">
        <f t="shared" si="21"/>
        <v>Stara Planina Hold Plc</v>
      </c>
      <c r="B239" s="92" t="str">
        <f t="shared" si="22"/>
        <v>121227995</v>
      </c>
      <c r="C239" s="96">
        <f t="shared" si="23"/>
        <v>45930</v>
      </c>
      <c r="D239" s="92" t="s">
        <v>463</v>
      </c>
      <c r="E239" s="92">
        <v>1</v>
      </c>
      <c r="F239" s="98" t="s">
        <v>462</v>
      </c>
      <c r="G239" s="92"/>
      <c r="H239" s="97">
        <f>'4-Owners equity'!C34</f>
        <v>20775</v>
      </c>
    </row>
    <row r="240" spans="1:8">
      <c r="A240" s="92" t="str">
        <f t="shared" si="21"/>
        <v>Stara Planina Hold Plc</v>
      </c>
      <c r="B240" s="92" t="str">
        <f t="shared" si="22"/>
        <v>121227995</v>
      </c>
      <c r="C240" s="96">
        <f t="shared" si="23"/>
        <v>45930</v>
      </c>
      <c r="D240" s="92" t="s">
        <v>423</v>
      </c>
      <c r="E240" s="92">
        <v>2</v>
      </c>
      <c r="F240" s="98" t="s">
        <v>422</v>
      </c>
      <c r="G240" s="92"/>
      <c r="H240" s="97">
        <f>'4-Owners equity'!D13</f>
        <v>0</v>
      </c>
    </row>
    <row r="241" spans="1:8">
      <c r="A241" s="92" t="str">
        <f t="shared" si="21"/>
        <v>Stara Planina Hold Plc</v>
      </c>
      <c r="B241" s="92" t="str">
        <f t="shared" si="22"/>
        <v>121227995</v>
      </c>
      <c r="C241" s="96">
        <f t="shared" si="23"/>
        <v>45930</v>
      </c>
      <c r="D241" s="92" t="s">
        <v>425</v>
      </c>
      <c r="E241" s="92">
        <v>2</v>
      </c>
      <c r="F241" s="98" t="s">
        <v>424</v>
      </c>
      <c r="G241" s="92"/>
      <c r="H241" s="97">
        <f>'4-Owners equity'!D14</f>
        <v>0</v>
      </c>
    </row>
    <row r="242" spans="1:8">
      <c r="A242" s="92" t="str">
        <f t="shared" si="21"/>
        <v>Stara Planina Hold Plc</v>
      </c>
      <c r="B242" s="92" t="str">
        <f t="shared" si="22"/>
        <v>121227995</v>
      </c>
      <c r="C242" s="96">
        <f t="shared" si="23"/>
        <v>45930</v>
      </c>
      <c r="D242" s="92" t="s">
        <v>427</v>
      </c>
      <c r="E242" s="92">
        <v>2</v>
      </c>
      <c r="F242" s="98" t="s">
        <v>426</v>
      </c>
      <c r="G242" s="92"/>
      <c r="H242" s="97">
        <f>'4-Owners equity'!D15</f>
        <v>0</v>
      </c>
    </row>
    <row r="243" spans="1:8">
      <c r="A243" s="92" t="str">
        <f t="shared" si="21"/>
        <v>Stara Planina Hold Plc</v>
      </c>
      <c r="B243" s="92" t="str">
        <f t="shared" si="22"/>
        <v>121227995</v>
      </c>
      <c r="C243" s="96">
        <f t="shared" si="23"/>
        <v>45930</v>
      </c>
      <c r="D243" s="92" t="s">
        <v>429</v>
      </c>
      <c r="E243" s="92">
        <v>2</v>
      </c>
      <c r="F243" s="98" t="s">
        <v>428</v>
      </c>
      <c r="G243" s="92"/>
      <c r="H243" s="97">
        <f>'4-Owners equity'!D16</f>
        <v>0</v>
      </c>
    </row>
    <row r="244" spans="1:8">
      <c r="A244" s="92" t="str">
        <f t="shared" si="21"/>
        <v>Stara Planina Hold Plc</v>
      </c>
      <c r="B244" s="92" t="str">
        <f t="shared" si="22"/>
        <v>121227995</v>
      </c>
      <c r="C244" s="96">
        <f t="shared" si="23"/>
        <v>45930</v>
      </c>
      <c r="D244" s="92" t="s">
        <v>431</v>
      </c>
      <c r="E244" s="92">
        <v>2</v>
      </c>
      <c r="F244" s="98" t="s">
        <v>430</v>
      </c>
      <c r="G244" s="92"/>
      <c r="H244" s="97">
        <f>'4-Owners equity'!D17</f>
        <v>0</v>
      </c>
    </row>
    <row r="245" spans="1:8">
      <c r="A245" s="92" t="str">
        <f t="shared" si="21"/>
        <v>Stara Planina Hold Plc</v>
      </c>
      <c r="B245" s="92" t="str">
        <f t="shared" si="22"/>
        <v>121227995</v>
      </c>
      <c r="C245" s="96">
        <f t="shared" si="23"/>
        <v>45930</v>
      </c>
      <c r="D245" s="92" t="s">
        <v>433</v>
      </c>
      <c r="E245" s="92">
        <v>2</v>
      </c>
      <c r="F245" s="98" t="s">
        <v>432</v>
      </c>
      <c r="G245" s="92"/>
      <c r="H245" s="97">
        <f>'4-Owners equity'!D18</f>
        <v>0</v>
      </c>
    </row>
    <row r="246" spans="1:8">
      <c r="A246" s="92" t="str">
        <f t="shared" si="21"/>
        <v>Stara Planina Hold Plc</v>
      </c>
      <c r="B246" s="92" t="str">
        <f t="shared" si="22"/>
        <v>121227995</v>
      </c>
      <c r="C246" s="96">
        <f t="shared" si="23"/>
        <v>45930</v>
      </c>
      <c r="D246" s="92" t="s">
        <v>435</v>
      </c>
      <c r="E246" s="92">
        <v>2</v>
      </c>
      <c r="F246" s="98" t="s">
        <v>434</v>
      </c>
      <c r="G246" s="92"/>
      <c r="H246" s="97">
        <f>'4-Owners equity'!D19</f>
        <v>0</v>
      </c>
    </row>
    <row r="247" spans="1:8">
      <c r="A247" s="92" t="str">
        <f t="shared" si="21"/>
        <v>Stara Planina Hold Plc</v>
      </c>
      <c r="B247" s="92" t="str">
        <f t="shared" si="22"/>
        <v>121227995</v>
      </c>
      <c r="C247" s="96">
        <f t="shared" si="23"/>
        <v>45930</v>
      </c>
      <c r="D247" s="92" t="s">
        <v>437</v>
      </c>
      <c r="E247" s="92">
        <v>2</v>
      </c>
      <c r="F247" s="98" t="s">
        <v>436</v>
      </c>
      <c r="G247" s="92"/>
      <c r="H247" s="97">
        <f>'4-Owners equity'!D20</f>
        <v>0</v>
      </c>
    </row>
    <row r="248" spans="1:8">
      <c r="A248" s="92" t="str">
        <f t="shared" si="21"/>
        <v>Stara Planina Hold Plc</v>
      </c>
      <c r="B248" s="92" t="str">
        <f t="shared" si="22"/>
        <v>121227995</v>
      </c>
      <c r="C248" s="96">
        <f t="shared" si="23"/>
        <v>45930</v>
      </c>
      <c r="D248" s="92" t="s">
        <v>439</v>
      </c>
      <c r="E248" s="92">
        <v>2</v>
      </c>
      <c r="F248" s="98" t="s">
        <v>438</v>
      </c>
      <c r="G248" s="92"/>
      <c r="H248" s="97">
        <f>'4-Owners equity'!D21</f>
        <v>0</v>
      </c>
    </row>
    <row r="249" spans="1:8">
      <c r="A249" s="92" t="str">
        <f t="shared" si="21"/>
        <v>Stara Planina Hold Plc</v>
      </c>
      <c r="B249" s="92" t="str">
        <f t="shared" si="22"/>
        <v>121227995</v>
      </c>
      <c r="C249" s="96">
        <f t="shared" si="23"/>
        <v>45930</v>
      </c>
      <c r="D249" s="92" t="s">
        <v>441</v>
      </c>
      <c r="E249" s="92">
        <v>2</v>
      </c>
      <c r="F249" s="98" t="s">
        <v>440</v>
      </c>
      <c r="G249" s="92"/>
      <c r="H249" s="97">
        <f>'4-Owners equity'!D22</f>
        <v>0</v>
      </c>
    </row>
    <row r="250" spans="1:8">
      <c r="A250" s="92" t="str">
        <f t="shared" si="21"/>
        <v>Stara Planina Hold Plc</v>
      </c>
      <c r="B250" s="92" t="str">
        <f t="shared" si="22"/>
        <v>121227995</v>
      </c>
      <c r="C250" s="96">
        <f t="shared" si="23"/>
        <v>45930</v>
      </c>
      <c r="D250" s="92" t="s">
        <v>443</v>
      </c>
      <c r="E250" s="92">
        <v>2</v>
      </c>
      <c r="F250" s="98" t="s">
        <v>442</v>
      </c>
      <c r="G250" s="92"/>
      <c r="H250" s="97">
        <f>'4-Owners equity'!D23</f>
        <v>0</v>
      </c>
    </row>
    <row r="251" spans="1:8">
      <c r="A251" s="92" t="str">
        <f t="shared" si="21"/>
        <v>Stara Planina Hold Plc</v>
      </c>
      <c r="B251" s="92" t="str">
        <f t="shared" si="22"/>
        <v>121227995</v>
      </c>
      <c r="C251" s="96">
        <f t="shared" si="23"/>
        <v>45930</v>
      </c>
      <c r="D251" s="92" t="s">
        <v>445</v>
      </c>
      <c r="E251" s="92">
        <v>2</v>
      </c>
      <c r="F251" s="98" t="s">
        <v>444</v>
      </c>
      <c r="G251" s="92"/>
      <c r="H251" s="97">
        <f>'4-Owners equity'!D24</f>
        <v>0</v>
      </c>
    </row>
    <row r="252" spans="1:8">
      <c r="A252" s="92" t="str">
        <f t="shared" si="21"/>
        <v>Stara Planina Hold Plc</v>
      </c>
      <c r="B252" s="92" t="str">
        <f t="shared" si="22"/>
        <v>121227995</v>
      </c>
      <c r="C252" s="96">
        <f t="shared" si="23"/>
        <v>45930</v>
      </c>
      <c r="D252" s="92" t="s">
        <v>447</v>
      </c>
      <c r="E252" s="92">
        <v>2</v>
      </c>
      <c r="F252" s="98" t="s">
        <v>446</v>
      </c>
      <c r="G252" s="92"/>
      <c r="H252" s="97">
        <f>'4-Owners equity'!D25</f>
        <v>0</v>
      </c>
    </row>
    <row r="253" spans="1:8">
      <c r="A253" s="92" t="str">
        <f t="shared" si="21"/>
        <v>Stara Planina Hold Plc</v>
      </c>
      <c r="B253" s="92" t="str">
        <f t="shared" si="22"/>
        <v>121227995</v>
      </c>
      <c r="C253" s="96">
        <f t="shared" si="23"/>
        <v>45930</v>
      </c>
      <c r="D253" s="92" t="s">
        <v>449</v>
      </c>
      <c r="E253" s="92">
        <v>2</v>
      </c>
      <c r="F253" s="98" t="s">
        <v>448</v>
      </c>
      <c r="G253" s="92"/>
      <c r="H253" s="97">
        <f>'4-Owners equity'!D26</f>
        <v>0</v>
      </c>
    </row>
    <row r="254" spans="1:8">
      <c r="A254" s="92" t="str">
        <f t="shared" si="21"/>
        <v>Stara Planina Hold Plc</v>
      </c>
      <c r="B254" s="92" t="str">
        <f t="shared" si="22"/>
        <v>121227995</v>
      </c>
      <c r="C254" s="96">
        <f t="shared" si="23"/>
        <v>45930</v>
      </c>
      <c r="D254" s="92" t="s">
        <v>450</v>
      </c>
      <c r="E254" s="92">
        <v>2</v>
      </c>
      <c r="F254" s="98" t="s">
        <v>444</v>
      </c>
      <c r="G254" s="92"/>
      <c r="H254" s="97">
        <f>'4-Owners equity'!D27</f>
        <v>0</v>
      </c>
    </row>
    <row r="255" spans="1:8">
      <c r="A255" s="92" t="str">
        <f t="shared" si="21"/>
        <v>Stara Planina Hold Plc</v>
      </c>
      <c r="B255" s="92" t="str">
        <f t="shared" si="22"/>
        <v>121227995</v>
      </c>
      <c r="C255" s="96">
        <f t="shared" si="23"/>
        <v>45930</v>
      </c>
      <c r="D255" s="92" t="s">
        <v>451</v>
      </c>
      <c r="E255" s="92">
        <v>2</v>
      </c>
      <c r="F255" s="98" t="s">
        <v>446</v>
      </c>
      <c r="G255" s="92"/>
      <c r="H255" s="97">
        <f>'4-Owners equity'!D28</f>
        <v>0</v>
      </c>
    </row>
    <row r="256" spans="1:8">
      <c r="A256" s="92" t="str">
        <f t="shared" si="21"/>
        <v>Stara Planina Hold Plc</v>
      </c>
      <c r="B256" s="92" t="str">
        <f t="shared" si="22"/>
        <v>121227995</v>
      </c>
      <c r="C256" s="96">
        <f t="shared" si="23"/>
        <v>45930</v>
      </c>
      <c r="D256" s="92" t="s">
        <v>453</v>
      </c>
      <c r="E256" s="92">
        <v>2</v>
      </c>
      <c r="F256" s="98" t="s">
        <v>452</v>
      </c>
      <c r="G256" s="92"/>
      <c r="H256" s="97">
        <f>'4-Owners equity'!D29</f>
        <v>0</v>
      </c>
    </row>
    <row r="257" spans="1:8">
      <c r="A257" s="92" t="str">
        <f t="shared" si="21"/>
        <v>Stara Planina Hold Plc</v>
      </c>
      <c r="B257" s="92" t="str">
        <f t="shared" si="22"/>
        <v>121227995</v>
      </c>
      <c r="C257" s="96">
        <f t="shared" si="23"/>
        <v>45930</v>
      </c>
      <c r="D257" s="92" t="s">
        <v>455</v>
      </c>
      <c r="E257" s="92">
        <v>2</v>
      </c>
      <c r="F257" s="98" t="s">
        <v>454</v>
      </c>
      <c r="G257" s="92"/>
      <c r="H257" s="97">
        <f>'4-Owners equity'!D30</f>
        <v>0</v>
      </c>
    </row>
    <row r="258" spans="1:8">
      <c r="A258" s="92" t="str">
        <f t="shared" si="21"/>
        <v>Stara Planina Hold Plc</v>
      </c>
      <c r="B258" s="92" t="str">
        <f t="shared" si="22"/>
        <v>121227995</v>
      </c>
      <c r="C258" s="96">
        <f t="shared" si="23"/>
        <v>45930</v>
      </c>
      <c r="D258" s="92" t="s">
        <v>457</v>
      </c>
      <c r="E258" s="92">
        <v>2</v>
      </c>
      <c r="F258" s="98" t="s">
        <v>456</v>
      </c>
      <c r="G258" s="92"/>
      <c r="H258" s="97">
        <f>'4-Owners equity'!D31</f>
        <v>0</v>
      </c>
    </row>
    <row r="259" spans="1:8">
      <c r="A259" s="92" t="str">
        <f t="shared" si="21"/>
        <v>Stara Planina Hold Plc</v>
      </c>
      <c r="B259" s="92" t="str">
        <f t="shared" si="22"/>
        <v>121227995</v>
      </c>
      <c r="C259" s="96">
        <f t="shared" si="23"/>
        <v>45930</v>
      </c>
      <c r="D259" s="92" t="s">
        <v>459</v>
      </c>
      <c r="E259" s="92">
        <v>2</v>
      </c>
      <c r="F259" s="98" t="s">
        <v>458</v>
      </c>
      <c r="G259" s="92"/>
      <c r="H259" s="97">
        <f>'4-Owners equity'!D32</f>
        <v>0</v>
      </c>
    </row>
    <row r="260" spans="1:8">
      <c r="A260" s="92" t="str">
        <f t="shared" si="21"/>
        <v>Stara Planina Hold Plc</v>
      </c>
      <c r="B260" s="92" t="str">
        <f t="shared" si="22"/>
        <v>121227995</v>
      </c>
      <c r="C260" s="96">
        <f t="shared" si="23"/>
        <v>45930</v>
      </c>
      <c r="D260" s="92" t="s">
        <v>461</v>
      </c>
      <c r="E260" s="92">
        <v>2</v>
      </c>
      <c r="F260" s="98" t="s">
        <v>460</v>
      </c>
      <c r="G260" s="92"/>
      <c r="H260" s="97">
        <f>'4-Owners equity'!D33</f>
        <v>0</v>
      </c>
    </row>
    <row r="261" spans="1:8">
      <c r="A261" s="92" t="str">
        <f t="shared" si="21"/>
        <v>Stara Planina Hold Plc</v>
      </c>
      <c r="B261" s="92" t="str">
        <f t="shared" si="22"/>
        <v>121227995</v>
      </c>
      <c r="C261" s="96">
        <f t="shared" si="23"/>
        <v>45930</v>
      </c>
      <c r="D261" s="92" t="s">
        <v>463</v>
      </c>
      <c r="E261" s="92">
        <v>2</v>
      </c>
      <c r="F261" s="98" t="s">
        <v>462</v>
      </c>
      <c r="G261" s="92"/>
      <c r="H261" s="97">
        <f>'4-Owners equity'!D34</f>
        <v>0</v>
      </c>
    </row>
    <row r="262" spans="1:8">
      <c r="A262" s="92" t="str">
        <f t="shared" si="21"/>
        <v>Stara Planina Hold Plc</v>
      </c>
      <c r="B262" s="92" t="str">
        <f t="shared" si="22"/>
        <v>121227995</v>
      </c>
      <c r="C262" s="96">
        <f t="shared" si="23"/>
        <v>45930</v>
      </c>
      <c r="D262" s="92" t="s">
        <v>423</v>
      </c>
      <c r="E262" s="92">
        <v>3</v>
      </c>
      <c r="F262" s="98" t="s">
        <v>422</v>
      </c>
      <c r="G262" s="92"/>
      <c r="H262" s="97">
        <f>'4-Owners equity'!E13</f>
        <v>3721</v>
      </c>
    </row>
    <row r="263" spans="1:8">
      <c r="A263" s="92" t="str">
        <f t="shared" si="21"/>
        <v>Stara Planina Hold Plc</v>
      </c>
      <c r="B263" s="92" t="str">
        <f t="shared" si="22"/>
        <v>121227995</v>
      </c>
      <c r="C263" s="96">
        <f t="shared" si="23"/>
        <v>45930</v>
      </c>
      <c r="D263" s="92" t="s">
        <v>425</v>
      </c>
      <c r="E263" s="92">
        <v>3</v>
      </c>
      <c r="F263" s="98" t="s">
        <v>424</v>
      </c>
      <c r="G263" s="92"/>
      <c r="H263" s="97">
        <f>'4-Owners equity'!E14</f>
        <v>0</v>
      </c>
    </row>
    <row r="264" spans="1:8">
      <c r="A264" s="92" t="str">
        <f t="shared" si="21"/>
        <v>Stara Planina Hold Plc</v>
      </c>
      <c r="B264" s="92" t="str">
        <f t="shared" si="22"/>
        <v>121227995</v>
      </c>
      <c r="C264" s="96">
        <f t="shared" si="23"/>
        <v>45930</v>
      </c>
      <c r="D264" s="92" t="s">
        <v>427</v>
      </c>
      <c r="E264" s="92">
        <v>3</v>
      </c>
      <c r="F264" s="98" t="s">
        <v>426</v>
      </c>
      <c r="G264" s="92"/>
      <c r="H264" s="97">
        <f>'4-Owners equity'!E15</f>
        <v>0</v>
      </c>
    </row>
    <row r="265" spans="1:8">
      <c r="A265" s="92" t="str">
        <f t="shared" si="21"/>
        <v>Stara Planina Hold Plc</v>
      </c>
      <c r="B265" s="92" t="str">
        <f t="shared" si="22"/>
        <v>121227995</v>
      </c>
      <c r="C265" s="96">
        <f t="shared" si="23"/>
        <v>45930</v>
      </c>
      <c r="D265" s="92" t="s">
        <v>429</v>
      </c>
      <c r="E265" s="92">
        <v>3</v>
      </c>
      <c r="F265" s="98" t="s">
        <v>428</v>
      </c>
      <c r="G265" s="92"/>
      <c r="H265" s="97">
        <f>'4-Owners equity'!E16</f>
        <v>0</v>
      </c>
    </row>
    <row r="266" spans="1:8">
      <c r="A266" s="92" t="str">
        <f t="shared" si="21"/>
        <v>Stara Planina Hold Plc</v>
      </c>
      <c r="B266" s="92" t="str">
        <f t="shared" si="22"/>
        <v>121227995</v>
      </c>
      <c r="C266" s="96">
        <f t="shared" si="23"/>
        <v>45930</v>
      </c>
      <c r="D266" s="92" t="s">
        <v>431</v>
      </c>
      <c r="E266" s="92">
        <v>3</v>
      </c>
      <c r="F266" s="98" t="s">
        <v>430</v>
      </c>
      <c r="G266" s="92"/>
      <c r="H266" s="97">
        <f>'4-Owners equity'!E17</f>
        <v>3721</v>
      </c>
    </row>
    <row r="267" spans="1:8">
      <c r="A267" s="92" t="str">
        <f t="shared" si="21"/>
        <v>Stara Planina Hold Plc</v>
      </c>
      <c r="B267" s="92" t="str">
        <f t="shared" si="22"/>
        <v>121227995</v>
      </c>
      <c r="C267" s="96">
        <f t="shared" si="23"/>
        <v>45930</v>
      </c>
      <c r="D267" s="92" t="s">
        <v>433</v>
      </c>
      <c r="E267" s="92">
        <v>3</v>
      </c>
      <c r="F267" s="98" t="s">
        <v>432</v>
      </c>
      <c r="G267" s="92"/>
      <c r="H267" s="97">
        <f>'4-Owners equity'!E18</f>
        <v>0</v>
      </c>
    </row>
    <row r="268" spans="1:8">
      <c r="A268" s="92" t="str">
        <f t="shared" si="21"/>
        <v>Stara Planina Hold Plc</v>
      </c>
      <c r="B268" s="92" t="str">
        <f t="shared" si="22"/>
        <v>121227995</v>
      </c>
      <c r="C268" s="96">
        <f t="shared" si="23"/>
        <v>45930</v>
      </c>
      <c r="D268" s="92" t="s">
        <v>435</v>
      </c>
      <c r="E268" s="92">
        <v>3</v>
      </c>
      <c r="F268" s="98" t="s">
        <v>434</v>
      </c>
      <c r="G268" s="92"/>
      <c r="H268" s="97">
        <f>'4-Owners equity'!E19</f>
        <v>0</v>
      </c>
    </row>
    <row r="269" spans="1:8">
      <c r="A269" s="92" t="str">
        <f t="shared" si="21"/>
        <v>Stara Planina Hold Plc</v>
      </c>
      <c r="B269" s="92" t="str">
        <f t="shared" si="22"/>
        <v>121227995</v>
      </c>
      <c r="C269" s="96">
        <f t="shared" si="23"/>
        <v>45930</v>
      </c>
      <c r="D269" s="92" t="s">
        <v>437</v>
      </c>
      <c r="E269" s="92">
        <v>3</v>
      </c>
      <c r="F269" s="98" t="s">
        <v>436</v>
      </c>
      <c r="G269" s="92"/>
      <c r="H269" s="97">
        <f>'4-Owners equity'!E20</f>
        <v>0</v>
      </c>
    </row>
    <row r="270" spans="1:8">
      <c r="A270" s="92" t="str">
        <f t="shared" si="21"/>
        <v>Stara Planina Hold Plc</v>
      </c>
      <c r="B270" s="92" t="str">
        <f t="shared" si="22"/>
        <v>121227995</v>
      </c>
      <c r="C270" s="96">
        <f t="shared" si="23"/>
        <v>45930</v>
      </c>
      <c r="D270" s="92" t="s">
        <v>439</v>
      </c>
      <c r="E270" s="92">
        <v>3</v>
      </c>
      <c r="F270" s="98" t="s">
        <v>438</v>
      </c>
      <c r="G270" s="92"/>
      <c r="H270" s="97">
        <f>'4-Owners equity'!E21</f>
        <v>0</v>
      </c>
    </row>
    <row r="271" spans="1:8">
      <c r="A271" s="92" t="str">
        <f t="shared" si="21"/>
        <v>Stara Planina Hold Plc</v>
      </c>
      <c r="B271" s="92" t="str">
        <f t="shared" si="22"/>
        <v>121227995</v>
      </c>
      <c r="C271" s="96">
        <f t="shared" si="23"/>
        <v>45930</v>
      </c>
      <c r="D271" s="92" t="s">
        <v>441</v>
      </c>
      <c r="E271" s="92">
        <v>3</v>
      </c>
      <c r="F271" s="98" t="s">
        <v>440</v>
      </c>
      <c r="G271" s="92"/>
      <c r="H271" s="97">
        <f>'4-Owners equity'!E22</f>
        <v>0</v>
      </c>
    </row>
    <row r="272" spans="1:8">
      <c r="A272" s="92" t="str">
        <f t="shared" si="21"/>
        <v>Stara Planina Hold Plc</v>
      </c>
      <c r="B272" s="92" t="str">
        <f t="shared" si="22"/>
        <v>121227995</v>
      </c>
      <c r="C272" s="96">
        <f t="shared" si="23"/>
        <v>45930</v>
      </c>
      <c r="D272" s="92" t="s">
        <v>443</v>
      </c>
      <c r="E272" s="92">
        <v>3</v>
      </c>
      <c r="F272" s="98" t="s">
        <v>442</v>
      </c>
      <c r="G272" s="92"/>
      <c r="H272" s="97">
        <f>'4-Owners equity'!E23</f>
        <v>0</v>
      </c>
    </row>
    <row r="273" spans="1:8">
      <c r="A273" s="92" t="str">
        <f t="shared" si="21"/>
        <v>Stara Planina Hold Plc</v>
      </c>
      <c r="B273" s="92" t="str">
        <f t="shared" si="22"/>
        <v>121227995</v>
      </c>
      <c r="C273" s="96">
        <f t="shared" si="23"/>
        <v>45930</v>
      </c>
      <c r="D273" s="92" t="s">
        <v>445</v>
      </c>
      <c r="E273" s="92">
        <v>3</v>
      </c>
      <c r="F273" s="98" t="s">
        <v>444</v>
      </c>
      <c r="G273" s="92"/>
      <c r="H273" s="97">
        <f>'4-Owners equity'!E24</f>
        <v>0</v>
      </c>
    </row>
    <row r="274" spans="1:8">
      <c r="A274" s="92" t="str">
        <f t="shared" si="21"/>
        <v>Stara Planina Hold Plc</v>
      </c>
      <c r="B274" s="92" t="str">
        <f t="shared" si="22"/>
        <v>121227995</v>
      </c>
      <c r="C274" s="96">
        <f t="shared" si="23"/>
        <v>45930</v>
      </c>
      <c r="D274" s="92" t="s">
        <v>447</v>
      </c>
      <c r="E274" s="92">
        <v>3</v>
      </c>
      <c r="F274" s="98" t="s">
        <v>446</v>
      </c>
      <c r="G274" s="92"/>
      <c r="H274" s="97">
        <f>'4-Owners equity'!E25</f>
        <v>0</v>
      </c>
    </row>
    <row r="275" spans="1:8">
      <c r="A275" s="92" t="str">
        <f t="shared" si="21"/>
        <v>Stara Planina Hold Plc</v>
      </c>
      <c r="B275" s="92" t="str">
        <f t="shared" si="22"/>
        <v>121227995</v>
      </c>
      <c r="C275" s="96">
        <f t="shared" si="23"/>
        <v>45930</v>
      </c>
      <c r="D275" s="92" t="s">
        <v>449</v>
      </c>
      <c r="E275" s="92">
        <v>3</v>
      </c>
      <c r="F275" s="98" t="s">
        <v>448</v>
      </c>
      <c r="G275" s="92"/>
      <c r="H275" s="97">
        <f>'4-Owners equity'!E26</f>
        <v>0</v>
      </c>
    </row>
    <row r="276" spans="1:8">
      <c r="A276" s="92" t="str">
        <f t="shared" si="21"/>
        <v>Stara Planina Hold Plc</v>
      </c>
      <c r="B276" s="92" t="str">
        <f t="shared" si="22"/>
        <v>121227995</v>
      </c>
      <c r="C276" s="96">
        <f t="shared" si="23"/>
        <v>45930</v>
      </c>
      <c r="D276" s="92" t="s">
        <v>450</v>
      </c>
      <c r="E276" s="92">
        <v>3</v>
      </c>
      <c r="F276" s="98" t="s">
        <v>444</v>
      </c>
      <c r="G276" s="92"/>
      <c r="H276" s="97">
        <f>'4-Owners equity'!E27</f>
        <v>0</v>
      </c>
    </row>
    <row r="277" spans="1:8">
      <c r="A277" s="92" t="str">
        <f t="shared" si="21"/>
        <v>Stara Planina Hold Plc</v>
      </c>
      <c r="B277" s="92" t="str">
        <f t="shared" si="22"/>
        <v>121227995</v>
      </c>
      <c r="C277" s="96">
        <f t="shared" si="23"/>
        <v>45930</v>
      </c>
      <c r="D277" s="92" t="s">
        <v>451</v>
      </c>
      <c r="E277" s="92">
        <v>3</v>
      </c>
      <c r="F277" s="98" t="s">
        <v>446</v>
      </c>
      <c r="G277" s="92"/>
      <c r="H277" s="97">
        <f>'4-Owners equity'!E28</f>
        <v>0</v>
      </c>
    </row>
    <row r="278" spans="1:8">
      <c r="A278" s="92" t="str">
        <f t="shared" si="21"/>
        <v>Stara Planina Hold Plc</v>
      </c>
      <c r="B278" s="92" t="str">
        <f t="shared" si="22"/>
        <v>121227995</v>
      </c>
      <c r="C278" s="96">
        <f t="shared" si="23"/>
        <v>45930</v>
      </c>
      <c r="D278" s="92" t="s">
        <v>453</v>
      </c>
      <c r="E278" s="92">
        <v>3</v>
      </c>
      <c r="F278" s="98" t="s">
        <v>452</v>
      </c>
      <c r="G278" s="92"/>
      <c r="H278" s="97">
        <f>'4-Owners equity'!E29</f>
        <v>0</v>
      </c>
    </row>
    <row r="279" spans="1:8">
      <c r="A279" s="92" t="str">
        <f t="shared" si="21"/>
        <v>Stara Planina Hold Plc</v>
      </c>
      <c r="B279" s="92" t="str">
        <f t="shared" si="22"/>
        <v>121227995</v>
      </c>
      <c r="C279" s="96">
        <f t="shared" si="23"/>
        <v>45930</v>
      </c>
      <c r="D279" s="92" t="s">
        <v>455</v>
      </c>
      <c r="E279" s="92">
        <v>3</v>
      </c>
      <c r="F279" s="98" t="s">
        <v>454</v>
      </c>
      <c r="G279" s="92"/>
      <c r="H279" s="97">
        <f>'4-Owners equity'!E30</f>
        <v>0</v>
      </c>
    </row>
    <row r="280" spans="1:8">
      <c r="A280" s="92" t="str">
        <f t="shared" si="21"/>
        <v>Stara Planina Hold Plc</v>
      </c>
      <c r="B280" s="92" t="str">
        <f t="shared" si="22"/>
        <v>121227995</v>
      </c>
      <c r="C280" s="96">
        <f t="shared" si="23"/>
        <v>45930</v>
      </c>
      <c r="D280" s="92" t="s">
        <v>457</v>
      </c>
      <c r="E280" s="92">
        <v>3</v>
      </c>
      <c r="F280" s="98" t="s">
        <v>456</v>
      </c>
      <c r="G280" s="92"/>
      <c r="H280" s="97">
        <f>'4-Owners equity'!E31</f>
        <v>3721</v>
      </c>
    </row>
    <row r="281" spans="1:8">
      <c r="A281" s="92" t="str">
        <f t="shared" si="21"/>
        <v>Stara Planina Hold Plc</v>
      </c>
      <c r="B281" s="92" t="str">
        <f t="shared" si="22"/>
        <v>121227995</v>
      </c>
      <c r="C281" s="96">
        <f t="shared" si="23"/>
        <v>45930</v>
      </c>
      <c r="D281" s="92" t="s">
        <v>459</v>
      </c>
      <c r="E281" s="92">
        <v>3</v>
      </c>
      <c r="F281" s="98" t="s">
        <v>458</v>
      </c>
      <c r="G281" s="92"/>
      <c r="H281" s="97">
        <f>'4-Owners equity'!E32</f>
        <v>0</v>
      </c>
    </row>
    <row r="282" spans="1:8">
      <c r="A282" s="92" t="str">
        <f t="shared" ref="A282:A345" si="24">pdeName</f>
        <v>Stara Planina Hold Plc</v>
      </c>
      <c r="B282" s="92" t="str">
        <f t="shared" ref="B282:B345" si="25">pdeBulstat</f>
        <v>121227995</v>
      </c>
      <c r="C282" s="96">
        <f t="shared" ref="C282:C345" si="26">endDate</f>
        <v>45930</v>
      </c>
      <c r="D282" s="92" t="s">
        <v>461</v>
      </c>
      <c r="E282" s="92">
        <v>3</v>
      </c>
      <c r="F282" s="98" t="s">
        <v>460</v>
      </c>
      <c r="G282" s="92"/>
      <c r="H282" s="97">
        <f>'4-Owners equity'!E33</f>
        <v>0</v>
      </c>
    </row>
    <row r="283" spans="1:8">
      <c r="A283" s="92" t="str">
        <f t="shared" si="24"/>
        <v>Stara Planina Hold Plc</v>
      </c>
      <c r="B283" s="92" t="str">
        <f t="shared" si="25"/>
        <v>121227995</v>
      </c>
      <c r="C283" s="96">
        <f t="shared" si="26"/>
        <v>45930</v>
      </c>
      <c r="D283" s="92" t="s">
        <v>463</v>
      </c>
      <c r="E283" s="92">
        <v>3</v>
      </c>
      <c r="F283" s="98" t="s">
        <v>462</v>
      </c>
      <c r="G283" s="92"/>
      <c r="H283" s="97">
        <f>'4-Owners equity'!E34</f>
        <v>3721</v>
      </c>
    </row>
    <row r="284" spans="1:8">
      <c r="A284" s="92" t="str">
        <f t="shared" si="24"/>
        <v>Stara Planina Hold Plc</v>
      </c>
      <c r="B284" s="92" t="str">
        <f t="shared" si="25"/>
        <v>121227995</v>
      </c>
      <c r="C284" s="96">
        <f t="shared" si="26"/>
        <v>45930</v>
      </c>
      <c r="D284" s="92" t="s">
        <v>423</v>
      </c>
      <c r="E284" s="92">
        <v>4</v>
      </c>
      <c r="F284" s="98" t="s">
        <v>422</v>
      </c>
      <c r="G284" s="92"/>
      <c r="H284" s="97">
        <f>'4-Owners equity'!F13</f>
        <v>8909</v>
      </c>
    </row>
    <row r="285" spans="1:8">
      <c r="A285" s="92" t="str">
        <f t="shared" si="24"/>
        <v>Stara Planina Hold Plc</v>
      </c>
      <c r="B285" s="92" t="str">
        <f t="shared" si="25"/>
        <v>121227995</v>
      </c>
      <c r="C285" s="96">
        <f t="shared" si="26"/>
        <v>45930</v>
      </c>
      <c r="D285" s="92" t="s">
        <v>425</v>
      </c>
      <c r="E285" s="92">
        <v>4</v>
      </c>
      <c r="F285" s="98" t="s">
        <v>424</v>
      </c>
      <c r="G285" s="92"/>
      <c r="H285" s="97">
        <f>'4-Owners equity'!F14</f>
        <v>0</v>
      </c>
    </row>
    <row r="286" spans="1:8">
      <c r="A286" s="92" t="str">
        <f t="shared" si="24"/>
        <v>Stara Planina Hold Plc</v>
      </c>
      <c r="B286" s="92" t="str">
        <f t="shared" si="25"/>
        <v>121227995</v>
      </c>
      <c r="C286" s="96">
        <f t="shared" si="26"/>
        <v>45930</v>
      </c>
      <c r="D286" s="92" t="s">
        <v>427</v>
      </c>
      <c r="E286" s="92">
        <v>4</v>
      </c>
      <c r="F286" s="98" t="s">
        <v>426</v>
      </c>
      <c r="G286" s="92"/>
      <c r="H286" s="97">
        <f>'4-Owners equity'!F15</f>
        <v>0</v>
      </c>
    </row>
    <row r="287" spans="1:8">
      <c r="A287" s="92" t="str">
        <f t="shared" si="24"/>
        <v>Stara Planina Hold Plc</v>
      </c>
      <c r="B287" s="92" t="str">
        <f t="shared" si="25"/>
        <v>121227995</v>
      </c>
      <c r="C287" s="96">
        <f t="shared" si="26"/>
        <v>45930</v>
      </c>
      <c r="D287" s="92" t="s">
        <v>429</v>
      </c>
      <c r="E287" s="92">
        <v>4</v>
      </c>
      <c r="F287" s="98" t="s">
        <v>428</v>
      </c>
      <c r="G287" s="92"/>
      <c r="H287" s="97">
        <f>'4-Owners equity'!F16</f>
        <v>0</v>
      </c>
    </row>
    <row r="288" spans="1:8">
      <c r="A288" s="92" t="str">
        <f t="shared" si="24"/>
        <v>Stara Planina Hold Plc</v>
      </c>
      <c r="B288" s="92" t="str">
        <f t="shared" si="25"/>
        <v>121227995</v>
      </c>
      <c r="C288" s="96">
        <f t="shared" si="26"/>
        <v>45930</v>
      </c>
      <c r="D288" s="92" t="s">
        <v>431</v>
      </c>
      <c r="E288" s="92">
        <v>4</v>
      </c>
      <c r="F288" s="98" t="s">
        <v>430</v>
      </c>
      <c r="G288" s="92"/>
      <c r="H288" s="97">
        <f>'4-Owners equity'!F17</f>
        <v>8909</v>
      </c>
    </row>
    <row r="289" spans="1:8">
      <c r="A289" s="92" t="str">
        <f t="shared" si="24"/>
        <v>Stara Planina Hold Plc</v>
      </c>
      <c r="B289" s="92" t="str">
        <f t="shared" si="25"/>
        <v>121227995</v>
      </c>
      <c r="C289" s="96">
        <f t="shared" si="26"/>
        <v>45930</v>
      </c>
      <c r="D289" s="92" t="s">
        <v>433</v>
      </c>
      <c r="E289" s="92">
        <v>4</v>
      </c>
      <c r="F289" s="98" t="s">
        <v>432</v>
      </c>
      <c r="G289" s="92"/>
      <c r="H289" s="97">
        <f>'4-Owners equity'!F18</f>
        <v>0</v>
      </c>
    </row>
    <row r="290" spans="1:8">
      <c r="A290" s="92" t="str">
        <f t="shared" si="24"/>
        <v>Stara Planina Hold Plc</v>
      </c>
      <c r="B290" s="92" t="str">
        <f t="shared" si="25"/>
        <v>121227995</v>
      </c>
      <c r="C290" s="96">
        <f t="shared" si="26"/>
        <v>45930</v>
      </c>
      <c r="D290" s="92" t="s">
        <v>435</v>
      </c>
      <c r="E290" s="92">
        <v>4</v>
      </c>
      <c r="F290" s="98" t="s">
        <v>434</v>
      </c>
      <c r="G290" s="92"/>
      <c r="H290" s="97">
        <f>'4-Owners equity'!F19</f>
        <v>0</v>
      </c>
    </row>
    <row r="291" spans="1:8">
      <c r="A291" s="92" t="str">
        <f t="shared" si="24"/>
        <v>Stara Planina Hold Plc</v>
      </c>
      <c r="B291" s="92" t="str">
        <f t="shared" si="25"/>
        <v>121227995</v>
      </c>
      <c r="C291" s="96">
        <f t="shared" si="26"/>
        <v>45930</v>
      </c>
      <c r="D291" s="92" t="s">
        <v>437</v>
      </c>
      <c r="E291" s="92">
        <v>4</v>
      </c>
      <c r="F291" s="98" t="s">
        <v>436</v>
      </c>
      <c r="G291" s="92"/>
      <c r="H291" s="97">
        <f>'4-Owners equity'!F20</f>
        <v>0</v>
      </c>
    </row>
    <row r="292" spans="1:8">
      <c r="A292" s="92" t="str">
        <f t="shared" si="24"/>
        <v>Stara Planina Hold Plc</v>
      </c>
      <c r="B292" s="92" t="str">
        <f t="shared" si="25"/>
        <v>121227995</v>
      </c>
      <c r="C292" s="96">
        <f t="shared" si="26"/>
        <v>45930</v>
      </c>
      <c r="D292" s="92" t="s">
        <v>439</v>
      </c>
      <c r="E292" s="92">
        <v>4</v>
      </c>
      <c r="F292" s="98" t="s">
        <v>438</v>
      </c>
      <c r="G292" s="92"/>
      <c r="H292" s="97">
        <f>'4-Owners equity'!F21</f>
        <v>0</v>
      </c>
    </row>
    <row r="293" spans="1:8">
      <c r="A293" s="92" t="str">
        <f t="shared" si="24"/>
        <v>Stara Planina Hold Plc</v>
      </c>
      <c r="B293" s="92" t="str">
        <f t="shared" si="25"/>
        <v>121227995</v>
      </c>
      <c r="C293" s="96">
        <f t="shared" si="26"/>
        <v>45930</v>
      </c>
      <c r="D293" s="92" t="s">
        <v>441</v>
      </c>
      <c r="E293" s="92">
        <v>4</v>
      </c>
      <c r="F293" s="98" t="s">
        <v>440</v>
      </c>
      <c r="G293" s="92"/>
      <c r="H293" s="97">
        <f>'4-Owners equity'!F22</f>
        <v>0</v>
      </c>
    </row>
    <row r="294" spans="1:8">
      <c r="A294" s="92" t="str">
        <f t="shared" si="24"/>
        <v>Stara Planina Hold Plc</v>
      </c>
      <c r="B294" s="92" t="str">
        <f t="shared" si="25"/>
        <v>121227995</v>
      </c>
      <c r="C294" s="96">
        <f t="shared" si="26"/>
        <v>45930</v>
      </c>
      <c r="D294" s="92" t="s">
        <v>443</v>
      </c>
      <c r="E294" s="92">
        <v>4</v>
      </c>
      <c r="F294" s="98" t="s">
        <v>442</v>
      </c>
      <c r="G294" s="92"/>
      <c r="H294" s="97">
        <f>'4-Owners equity'!F23</f>
        <v>0</v>
      </c>
    </row>
    <row r="295" spans="1:8">
      <c r="A295" s="92" t="str">
        <f t="shared" si="24"/>
        <v>Stara Planina Hold Plc</v>
      </c>
      <c r="B295" s="92" t="str">
        <f t="shared" si="25"/>
        <v>121227995</v>
      </c>
      <c r="C295" s="96">
        <f t="shared" si="26"/>
        <v>45930</v>
      </c>
      <c r="D295" s="92" t="s">
        <v>445</v>
      </c>
      <c r="E295" s="92">
        <v>4</v>
      </c>
      <c r="F295" s="98" t="s">
        <v>444</v>
      </c>
      <c r="G295" s="92"/>
      <c r="H295" s="97">
        <f>'4-Owners equity'!F24</f>
        <v>0</v>
      </c>
    </row>
    <row r="296" spans="1:8">
      <c r="A296" s="92" t="str">
        <f t="shared" si="24"/>
        <v>Stara Planina Hold Plc</v>
      </c>
      <c r="B296" s="92" t="str">
        <f t="shared" si="25"/>
        <v>121227995</v>
      </c>
      <c r="C296" s="96">
        <f t="shared" si="26"/>
        <v>45930</v>
      </c>
      <c r="D296" s="92" t="s">
        <v>447</v>
      </c>
      <c r="E296" s="92">
        <v>4</v>
      </c>
      <c r="F296" s="98" t="s">
        <v>446</v>
      </c>
      <c r="G296" s="92"/>
      <c r="H296" s="97">
        <f>'4-Owners equity'!F25</f>
        <v>0</v>
      </c>
    </row>
    <row r="297" spans="1:8">
      <c r="A297" s="92" t="str">
        <f t="shared" si="24"/>
        <v>Stara Planina Hold Plc</v>
      </c>
      <c r="B297" s="92" t="str">
        <f t="shared" si="25"/>
        <v>121227995</v>
      </c>
      <c r="C297" s="96">
        <f t="shared" si="26"/>
        <v>45930</v>
      </c>
      <c r="D297" s="92" t="s">
        <v>449</v>
      </c>
      <c r="E297" s="92">
        <v>4</v>
      </c>
      <c r="F297" s="98" t="s">
        <v>448</v>
      </c>
      <c r="G297" s="92"/>
      <c r="H297" s="97">
        <f>'4-Owners equity'!F26</f>
        <v>0</v>
      </c>
    </row>
    <row r="298" spans="1:8">
      <c r="A298" s="92" t="str">
        <f t="shared" si="24"/>
        <v>Stara Planina Hold Plc</v>
      </c>
      <c r="B298" s="92" t="str">
        <f t="shared" si="25"/>
        <v>121227995</v>
      </c>
      <c r="C298" s="96">
        <f t="shared" si="26"/>
        <v>45930</v>
      </c>
      <c r="D298" s="92" t="s">
        <v>450</v>
      </c>
      <c r="E298" s="92">
        <v>4</v>
      </c>
      <c r="F298" s="98" t="s">
        <v>444</v>
      </c>
      <c r="G298" s="92"/>
      <c r="H298" s="97">
        <f>'4-Owners equity'!F27</f>
        <v>0</v>
      </c>
    </row>
    <row r="299" spans="1:8">
      <c r="A299" s="92" t="str">
        <f t="shared" si="24"/>
        <v>Stara Planina Hold Plc</v>
      </c>
      <c r="B299" s="92" t="str">
        <f t="shared" si="25"/>
        <v>121227995</v>
      </c>
      <c r="C299" s="96">
        <f t="shared" si="26"/>
        <v>45930</v>
      </c>
      <c r="D299" s="92" t="s">
        <v>451</v>
      </c>
      <c r="E299" s="92">
        <v>4</v>
      </c>
      <c r="F299" s="98" t="s">
        <v>446</v>
      </c>
      <c r="G299" s="92"/>
      <c r="H299" s="97">
        <f>'4-Owners equity'!F28</f>
        <v>0</v>
      </c>
    </row>
    <row r="300" spans="1:8">
      <c r="A300" s="92" t="str">
        <f t="shared" si="24"/>
        <v>Stara Planina Hold Plc</v>
      </c>
      <c r="B300" s="92" t="str">
        <f t="shared" si="25"/>
        <v>121227995</v>
      </c>
      <c r="C300" s="96">
        <f t="shared" si="26"/>
        <v>45930</v>
      </c>
      <c r="D300" s="92" t="s">
        <v>453</v>
      </c>
      <c r="E300" s="92">
        <v>4</v>
      </c>
      <c r="F300" s="98" t="s">
        <v>452</v>
      </c>
      <c r="G300" s="92"/>
      <c r="H300" s="97">
        <f>'4-Owners equity'!F29</f>
        <v>0</v>
      </c>
    </row>
    <row r="301" spans="1:8">
      <c r="A301" s="92" t="str">
        <f t="shared" si="24"/>
        <v>Stara Planina Hold Plc</v>
      </c>
      <c r="B301" s="92" t="str">
        <f t="shared" si="25"/>
        <v>121227995</v>
      </c>
      <c r="C301" s="96">
        <f t="shared" si="26"/>
        <v>45930</v>
      </c>
      <c r="D301" s="92" t="s">
        <v>455</v>
      </c>
      <c r="E301" s="92">
        <v>4</v>
      </c>
      <c r="F301" s="98" t="s">
        <v>454</v>
      </c>
      <c r="G301" s="92"/>
      <c r="H301" s="97">
        <f>'4-Owners equity'!F30</f>
        <v>0</v>
      </c>
    </row>
    <row r="302" spans="1:8">
      <c r="A302" s="92" t="str">
        <f t="shared" si="24"/>
        <v>Stara Planina Hold Plc</v>
      </c>
      <c r="B302" s="92" t="str">
        <f t="shared" si="25"/>
        <v>121227995</v>
      </c>
      <c r="C302" s="96">
        <f t="shared" si="26"/>
        <v>45930</v>
      </c>
      <c r="D302" s="92" t="s">
        <v>457</v>
      </c>
      <c r="E302" s="92">
        <v>4</v>
      </c>
      <c r="F302" s="98" t="s">
        <v>456</v>
      </c>
      <c r="G302" s="92"/>
      <c r="H302" s="97">
        <f>'4-Owners equity'!F31</f>
        <v>8909</v>
      </c>
    </row>
    <row r="303" spans="1:8">
      <c r="A303" s="92" t="str">
        <f t="shared" si="24"/>
        <v>Stara Planina Hold Plc</v>
      </c>
      <c r="B303" s="92" t="str">
        <f t="shared" si="25"/>
        <v>121227995</v>
      </c>
      <c r="C303" s="96">
        <f t="shared" si="26"/>
        <v>45930</v>
      </c>
      <c r="D303" s="92" t="s">
        <v>459</v>
      </c>
      <c r="E303" s="92">
        <v>4</v>
      </c>
      <c r="F303" s="98" t="s">
        <v>458</v>
      </c>
      <c r="G303" s="92"/>
      <c r="H303" s="97">
        <f>'4-Owners equity'!F32</f>
        <v>0</v>
      </c>
    </row>
    <row r="304" spans="1:8">
      <c r="A304" s="92" t="str">
        <f t="shared" si="24"/>
        <v>Stara Planina Hold Plc</v>
      </c>
      <c r="B304" s="92" t="str">
        <f t="shared" si="25"/>
        <v>121227995</v>
      </c>
      <c r="C304" s="96">
        <f t="shared" si="26"/>
        <v>45930</v>
      </c>
      <c r="D304" s="92" t="s">
        <v>461</v>
      </c>
      <c r="E304" s="92">
        <v>4</v>
      </c>
      <c r="F304" s="98" t="s">
        <v>460</v>
      </c>
      <c r="G304" s="92"/>
      <c r="H304" s="97">
        <f>'4-Owners equity'!F33</f>
        <v>0</v>
      </c>
    </row>
    <row r="305" spans="1:8">
      <c r="A305" s="92" t="str">
        <f t="shared" si="24"/>
        <v>Stara Planina Hold Plc</v>
      </c>
      <c r="B305" s="92" t="str">
        <f t="shared" si="25"/>
        <v>121227995</v>
      </c>
      <c r="C305" s="96">
        <f t="shared" si="26"/>
        <v>45930</v>
      </c>
      <c r="D305" s="92" t="s">
        <v>463</v>
      </c>
      <c r="E305" s="92">
        <v>4</v>
      </c>
      <c r="F305" s="98" t="s">
        <v>462</v>
      </c>
      <c r="G305" s="92"/>
      <c r="H305" s="97">
        <f>'4-Owners equity'!F34</f>
        <v>8909</v>
      </c>
    </row>
    <row r="306" spans="1:8">
      <c r="A306" s="92" t="str">
        <f t="shared" si="24"/>
        <v>Stara Planina Hold Plc</v>
      </c>
      <c r="B306" s="92" t="str">
        <f t="shared" si="25"/>
        <v>121227995</v>
      </c>
      <c r="C306" s="96">
        <f t="shared" si="26"/>
        <v>45930</v>
      </c>
      <c r="D306" s="92" t="s">
        <v>423</v>
      </c>
      <c r="E306" s="92">
        <v>5</v>
      </c>
      <c r="F306" s="98" t="s">
        <v>422</v>
      </c>
      <c r="G306" s="92"/>
      <c r="H306" s="97">
        <f>'4-Owners equity'!G13</f>
        <v>0</v>
      </c>
    </row>
    <row r="307" spans="1:8">
      <c r="A307" s="92" t="str">
        <f t="shared" si="24"/>
        <v>Stara Planina Hold Plc</v>
      </c>
      <c r="B307" s="92" t="str">
        <f t="shared" si="25"/>
        <v>121227995</v>
      </c>
      <c r="C307" s="96">
        <f t="shared" si="26"/>
        <v>45930</v>
      </c>
      <c r="D307" s="92" t="s">
        <v>425</v>
      </c>
      <c r="E307" s="92">
        <v>5</v>
      </c>
      <c r="F307" s="98" t="s">
        <v>424</v>
      </c>
      <c r="G307" s="92"/>
      <c r="H307" s="97">
        <f>'4-Owners equity'!G14</f>
        <v>0</v>
      </c>
    </row>
    <row r="308" spans="1:8">
      <c r="A308" s="92" t="str">
        <f t="shared" si="24"/>
        <v>Stara Planina Hold Plc</v>
      </c>
      <c r="B308" s="92" t="str">
        <f t="shared" si="25"/>
        <v>121227995</v>
      </c>
      <c r="C308" s="96">
        <f t="shared" si="26"/>
        <v>45930</v>
      </c>
      <c r="D308" s="92" t="s">
        <v>427</v>
      </c>
      <c r="E308" s="92">
        <v>5</v>
      </c>
      <c r="F308" s="98" t="s">
        <v>426</v>
      </c>
      <c r="G308" s="92"/>
      <c r="H308" s="97">
        <f>'4-Owners equity'!G15</f>
        <v>0</v>
      </c>
    </row>
    <row r="309" spans="1:8">
      <c r="A309" s="92" t="str">
        <f t="shared" si="24"/>
        <v>Stara Planina Hold Plc</v>
      </c>
      <c r="B309" s="92" t="str">
        <f t="shared" si="25"/>
        <v>121227995</v>
      </c>
      <c r="C309" s="96">
        <f t="shared" si="26"/>
        <v>45930</v>
      </c>
      <c r="D309" s="92" t="s">
        <v>429</v>
      </c>
      <c r="E309" s="92">
        <v>5</v>
      </c>
      <c r="F309" s="98" t="s">
        <v>428</v>
      </c>
      <c r="G309" s="92"/>
      <c r="H309" s="97">
        <f>'4-Owners equity'!G16</f>
        <v>0</v>
      </c>
    </row>
    <row r="310" spans="1:8">
      <c r="A310" s="92" t="str">
        <f t="shared" si="24"/>
        <v>Stara Planina Hold Plc</v>
      </c>
      <c r="B310" s="92" t="str">
        <f t="shared" si="25"/>
        <v>121227995</v>
      </c>
      <c r="C310" s="96">
        <f t="shared" si="26"/>
        <v>45930</v>
      </c>
      <c r="D310" s="92" t="s">
        <v>431</v>
      </c>
      <c r="E310" s="92">
        <v>5</v>
      </c>
      <c r="F310" s="98" t="s">
        <v>430</v>
      </c>
      <c r="G310" s="92"/>
      <c r="H310" s="97">
        <f>'4-Owners equity'!G17</f>
        <v>0</v>
      </c>
    </row>
    <row r="311" spans="1:8">
      <c r="A311" s="92" t="str">
        <f t="shared" si="24"/>
        <v>Stara Planina Hold Plc</v>
      </c>
      <c r="B311" s="92" t="str">
        <f t="shared" si="25"/>
        <v>121227995</v>
      </c>
      <c r="C311" s="96">
        <f t="shared" si="26"/>
        <v>45930</v>
      </c>
      <c r="D311" s="92" t="s">
        <v>433</v>
      </c>
      <c r="E311" s="92">
        <v>5</v>
      </c>
      <c r="F311" s="98" t="s">
        <v>432</v>
      </c>
      <c r="G311" s="92"/>
      <c r="H311" s="97">
        <f>'4-Owners equity'!G18</f>
        <v>0</v>
      </c>
    </row>
    <row r="312" spans="1:8">
      <c r="A312" s="92" t="str">
        <f t="shared" si="24"/>
        <v>Stara Planina Hold Plc</v>
      </c>
      <c r="B312" s="92" t="str">
        <f t="shared" si="25"/>
        <v>121227995</v>
      </c>
      <c r="C312" s="96">
        <f t="shared" si="26"/>
        <v>45930</v>
      </c>
      <c r="D312" s="92" t="s">
        <v>435</v>
      </c>
      <c r="E312" s="92">
        <v>5</v>
      </c>
      <c r="F312" s="98" t="s">
        <v>434</v>
      </c>
      <c r="G312" s="92"/>
      <c r="H312" s="97">
        <f>'4-Owners equity'!G19</f>
        <v>0</v>
      </c>
    </row>
    <row r="313" spans="1:8">
      <c r="A313" s="92" t="str">
        <f t="shared" si="24"/>
        <v>Stara Planina Hold Plc</v>
      </c>
      <c r="B313" s="92" t="str">
        <f t="shared" si="25"/>
        <v>121227995</v>
      </c>
      <c r="C313" s="96">
        <f t="shared" si="26"/>
        <v>45930</v>
      </c>
      <c r="D313" s="92" t="s">
        <v>437</v>
      </c>
      <c r="E313" s="92">
        <v>5</v>
      </c>
      <c r="F313" s="98" t="s">
        <v>436</v>
      </c>
      <c r="G313" s="92"/>
      <c r="H313" s="97">
        <f>'4-Owners equity'!G20</f>
        <v>0</v>
      </c>
    </row>
    <row r="314" spans="1:8">
      <c r="A314" s="92" t="str">
        <f t="shared" si="24"/>
        <v>Stara Planina Hold Plc</v>
      </c>
      <c r="B314" s="92" t="str">
        <f t="shared" si="25"/>
        <v>121227995</v>
      </c>
      <c r="C314" s="96">
        <f t="shared" si="26"/>
        <v>45930</v>
      </c>
      <c r="D314" s="92" t="s">
        <v>439</v>
      </c>
      <c r="E314" s="92">
        <v>5</v>
      </c>
      <c r="F314" s="98" t="s">
        <v>438</v>
      </c>
      <c r="G314" s="92"/>
      <c r="H314" s="97">
        <f>'4-Owners equity'!G21</f>
        <v>0</v>
      </c>
    </row>
    <row r="315" spans="1:8">
      <c r="A315" s="92" t="str">
        <f t="shared" si="24"/>
        <v>Stara Planina Hold Plc</v>
      </c>
      <c r="B315" s="92" t="str">
        <f t="shared" si="25"/>
        <v>121227995</v>
      </c>
      <c r="C315" s="96">
        <f t="shared" si="26"/>
        <v>45930</v>
      </c>
      <c r="D315" s="92" t="s">
        <v>441</v>
      </c>
      <c r="E315" s="92">
        <v>5</v>
      </c>
      <c r="F315" s="98" t="s">
        <v>440</v>
      </c>
      <c r="G315" s="92"/>
      <c r="H315" s="97">
        <f>'4-Owners equity'!G22</f>
        <v>0</v>
      </c>
    </row>
    <row r="316" spans="1:8">
      <c r="A316" s="92" t="str">
        <f t="shared" si="24"/>
        <v>Stara Planina Hold Plc</v>
      </c>
      <c r="B316" s="92" t="str">
        <f t="shared" si="25"/>
        <v>121227995</v>
      </c>
      <c r="C316" s="96">
        <f t="shared" si="26"/>
        <v>45930</v>
      </c>
      <c r="D316" s="92" t="s">
        <v>443</v>
      </c>
      <c r="E316" s="92">
        <v>5</v>
      </c>
      <c r="F316" s="98" t="s">
        <v>442</v>
      </c>
      <c r="G316" s="92"/>
      <c r="H316" s="97">
        <f>'4-Owners equity'!G23</f>
        <v>0</v>
      </c>
    </row>
    <row r="317" spans="1:8">
      <c r="A317" s="92" t="str">
        <f t="shared" si="24"/>
        <v>Stara Planina Hold Plc</v>
      </c>
      <c r="B317" s="92" t="str">
        <f t="shared" si="25"/>
        <v>121227995</v>
      </c>
      <c r="C317" s="96">
        <f t="shared" si="26"/>
        <v>45930</v>
      </c>
      <c r="D317" s="92" t="s">
        <v>445</v>
      </c>
      <c r="E317" s="92">
        <v>5</v>
      </c>
      <c r="F317" s="98" t="s">
        <v>444</v>
      </c>
      <c r="G317" s="92"/>
      <c r="H317" s="97">
        <f>'4-Owners equity'!G24</f>
        <v>0</v>
      </c>
    </row>
    <row r="318" spans="1:8">
      <c r="A318" s="92" t="str">
        <f t="shared" si="24"/>
        <v>Stara Planina Hold Plc</v>
      </c>
      <c r="B318" s="92" t="str">
        <f t="shared" si="25"/>
        <v>121227995</v>
      </c>
      <c r="C318" s="96">
        <f t="shared" si="26"/>
        <v>45930</v>
      </c>
      <c r="D318" s="92" t="s">
        <v>447</v>
      </c>
      <c r="E318" s="92">
        <v>5</v>
      </c>
      <c r="F318" s="98" t="s">
        <v>446</v>
      </c>
      <c r="G318" s="92"/>
      <c r="H318" s="97">
        <f>'4-Owners equity'!G25</f>
        <v>0</v>
      </c>
    </row>
    <row r="319" spans="1:8">
      <c r="A319" s="92" t="str">
        <f t="shared" si="24"/>
        <v>Stara Planina Hold Plc</v>
      </c>
      <c r="B319" s="92" t="str">
        <f t="shared" si="25"/>
        <v>121227995</v>
      </c>
      <c r="C319" s="96">
        <f t="shared" si="26"/>
        <v>45930</v>
      </c>
      <c r="D319" s="92" t="s">
        <v>449</v>
      </c>
      <c r="E319" s="92">
        <v>5</v>
      </c>
      <c r="F319" s="98" t="s">
        <v>448</v>
      </c>
      <c r="G319" s="92"/>
      <c r="H319" s="97">
        <f>'4-Owners equity'!G26</f>
        <v>0</v>
      </c>
    </row>
    <row r="320" spans="1:8">
      <c r="A320" s="92" t="str">
        <f t="shared" si="24"/>
        <v>Stara Planina Hold Plc</v>
      </c>
      <c r="B320" s="92" t="str">
        <f t="shared" si="25"/>
        <v>121227995</v>
      </c>
      <c r="C320" s="96">
        <f t="shared" si="26"/>
        <v>45930</v>
      </c>
      <c r="D320" s="92" t="s">
        <v>450</v>
      </c>
      <c r="E320" s="92">
        <v>5</v>
      </c>
      <c r="F320" s="98" t="s">
        <v>444</v>
      </c>
      <c r="G320" s="92"/>
      <c r="H320" s="97">
        <f>'4-Owners equity'!G27</f>
        <v>0</v>
      </c>
    </row>
    <row r="321" spans="1:8">
      <c r="A321" s="92" t="str">
        <f t="shared" si="24"/>
        <v>Stara Planina Hold Plc</v>
      </c>
      <c r="B321" s="92" t="str">
        <f t="shared" si="25"/>
        <v>121227995</v>
      </c>
      <c r="C321" s="96">
        <f t="shared" si="26"/>
        <v>45930</v>
      </c>
      <c r="D321" s="92" t="s">
        <v>451</v>
      </c>
      <c r="E321" s="92">
        <v>5</v>
      </c>
      <c r="F321" s="98" t="s">
        <v>446</v>
      </c>
      <c r="G321" s="92"/>
      <c r="H321" s="97">
        <f>'4-Owners equity'!G28</f>
        <v>0</v>
      </c>
    </row>
    <row r="322" spans="1:8">
      <c r="A322" s="92" t="str">
        <f t="shared" si="24"/>
        <v>Stara Planina Hold Plc</v>
      </c>
      <c r="B322" s="92" t="str">
        <f t="shared" si="25"/>
        <v>121227995</v>
      </c>
      <c r="C322" s="96">
        <f t="shared" si="26"/>
        <v>45930</v>
      </c>
      <c r="D322" s="92" t="s">
        <v>453</v>
      </c>
      <c r="E322" s="92">
        <v>5</v>
      </c>
      <c r="F322" s="98" t="s">
        <v>452</v>
      </c>
      <c r="G322" s="92"/>
      <c r="H322" s="97">
        <f>'4-Owners equity'!G29</f>
        <v>0</v>
      </c>
    </row>
    <row r="323" spans="1:8">
      <c r="A323" s="92" t="str">
        <f t="shared" si="24"/>
        <v>Stara Planina Hold Plc</v>
      </c>
      <c r="B323" s="92" t="str">
        <f t="shared" si="25"/>
        <v>121227995</v>
      </c>
      <c r="C323" s="96">
        <f t="shared" si="26"/>
        <v>45930</v>
      </c>
      <c r="D323" s="92" t="s">
        <v>455</v>
      </c>
      <c r="E323" s="92">
        <v>5</v>
      </c>
      <c r="F323" s="98" t="s">
        <v>454</v>
      </c>
      <c r="G323" s="92"/>
      <c r="H323" s="97">
        <f>'4-Owners equity'!G30</f>
        <v>0</v>
      </c>
    </row>
    <row r="324" spans="1:8">
      <c r="A324" s="92" t="str">
        <f t="shared" si="24"/>
        <v>Stara Planina Hold Plc</v>
      </c>
      <c r="B324" s="92" t="str">
        <f t="shared" si="25"/>
        <v>121227995</v>
      </c>
      <c r="C324" s="96">
        <f t="shared" si="26"/>
        <v>45930</v>
      </c>
      <c r="D324" s="92" t="s">
        <v>457</v>
      </c>
      <c r="E324" s="92">
        <v>5</v>
      </c>
      <c r="F324" s="98" t="s">
        <v>456</v>
      </c>
      <c r="G324" s="92"/>
      <c r="H324" s="97">
        <f>'4-Owners equity'!G31</f>
        <v>0</v>
      </c>
    </row>
    <row r="325" spans="1:8">
      <c r="A325" s="92" t="str">
        <f t="shared" si="24"/>
        <v>Stara Planina Hold Plc</v>
      </c>
      <c r="B325" s="92" t="str">
        <f t="shared" si="25"/>
        <v>121227995</v>
      </c>
      <c r="C325" s="96">
        <f t="shared" si="26"/>
        <v>45930</v>
      </c>
      <c r="D325" s="92" t="s">
        <v>459</v>
      </c>
      <c r="E325" s="92">
        <v>5</v>
      </c>
      <c r="F325" s="98" t="s">
        <v>458</v>
      </c>
      <c r="G325" s="92"/>
      <c r="H325" s="97">
        <f>'4-Owners equity'!G32</f>
        <v>0</v>
      </c>
    </row>
    <row r="326" spans="1:8">
      <c r="A326" s="92" t="str">
        <f t="shared" si="24"/>
        <v>Stara Planina Hold Plc</v>
      </c>
      <c r="B326" s="92" t="str">
        <f t="shared" si="25"/>
        <v>121227995</v>
      </c>
      <c r="C326" s="96">
        <f t="shared" si="26"/>
        <v>45930</v>
      </c>
      <c r="D326" s="92" t="s">
        <v>461</v>
      </c>
      <c r="E326" s="92">
        <v>5</v>
      </c>
      <c r="F326" s="98" t="s">
        <v>460</v>
      </c>
      <c r="G326" s="92"/>
      <c r="H326" s="97">
        <f>'4-Owners equity'!G33</f>
        <v>0</v>
      </c>
    </row>
    <row r="327" spans="1:8">
      <c r="A327" s="92" t="str">
        <f t="shared" si="24"/>
        <v>Stara Planina Hold Plc</v>
      </c>
      <c r="B327" s="92" t="str">
        <f t="shared" si="25"/>
        <v>121227995</v>
      </c>
      <c r="C327" s="96">
        <f t="shared" si="26"/>
        <v>45930</v>
      </c>
      <c r="D327" s="92" t="s">
        <v>463</v>
      </c>
      <c r="E327" s="92">
        <v>5</v>
      </c>
      <c r="F327" s="98" t="s">
        <v>462</v>
      </c>
      <c r="G327" s="92"/>
      <c r="H327" s="97">
        <f>'4-Owners equity'!G34</f>
        <v>0</v>
      </c>
    </row>
    <row r="328" spans="1:8">
      <c r="A328" s="92" t="str">
        <f t="shared" si="24"/>
        <v>Stara Planina Hold Plc</v>
      </c>
      <c r="B328" s="92" t="str">
        <f t="shared" si="25"/>
        <v>121227995</v>
      </c>
      <c r="C328" s="96">
        <f t="shared" si="26"/>
        <v>45930</v>
      </c>
      <c r="D328" s="92" t="s">
        <v>423</v>
      </c>
      <c r="E328" s="92">
        <v>6</v>
      </c>
      <c r="F328" s="98" t="s">
        <v>422</v>
      </c>
      <c r="G328" s="92"/>
      <c r="H328" s="97">
        <f>'4-Owners equity'!H13</f>
        <v>0</v>
      </c>
    </row>
    <row r="329" spans="1:8">
      <c r="A329" s="92" t="str">
        <f t="shared" si="24"/>
        <v>Stara Planina Hold Plc</v>
      </c>
      <c r="B329" s="92" t="str">
        <f t="shared" si="25"/>
        <v>121227995</v>
      </c>
      <c r="C329" s="96">
        <f t="shared" si="26"/>
        <v>45930</v>
      </c>
      <c r="D329" s="92" t="s">
        <v>425</v>
      </c>
      <c r="E329" s="92">
        <v>6</v>
      </c>
      <c r="F329" s="98" t="s">
        <v>424</v>
      </c>
      <c r="G329" s="92"/>
      <c r="H329" s="97">
        <f>'4-Owners equity'!H14</f>
        <v>0</v>
      </c>
    </row>
    <row r="330" spans="1:8">
      <c r="A330" s="92" t="str">
        <f t="shared" si="24"/>
        <v>Stara Planina Hold Plc</v>
      </c>
      <c r="B330" s="92" t="str">
        <f t="shared" si="25"/>
        <v>121227995</v>
      </c>
      <c r="C330" s="96">
        <f t="shared" si="26"/>
        <v>45930</v>
      </c>
      <c r="D330" s="92" t="s">
        <v>427</v>
      </c>
      <c r="E330" s="92">
        <v>6</v>
      </c>
      <c r="F330" s="98" t="s">
        <v>426</v>
      </c>
      <c r="G330" s="92"/>
      <c r="H330" s="97">
        <f>'4-Owners equity'!H15</f>
        <v>0</v>
      </c>
    </row>
    <row r="331" spans="1:8">
      <c r="A331" s="92" t="str">
        <f t="shared" si="24"/>
        <v>Stara Planina Hold Plc</v>
      </c>
      <c r="B331" s="92" t="str">
        <f t="shared" si="25"/>
        <v>121227995</v>
      </c>
      <c r="C331" s="96">
        <f t="shared" si="26"/>
        <v>45930</v>
      </c>
      <c r="D331" s="92" t="s">
        <v>429</v>
      </c>
      <c r="E331" s="92">
        <v>6</v>
      </c>
      <c r="F331" s="98" t="s">
        <v>428</v>
      </c>
      <c r="G331" s="92"/>
      <c r="H331" s="97">
        <f>'4-Owners equity'!H16</f>
        <v>0</v>
      </c>
    </row>
    <row r="332" spans="1:8">
      <c r="A332" s="92" t="str">
        <f t="shared" si="24"/>
        <v>Stara Planina Hold Plc</v>
      </c>
      <c r="B332" s="92" t="str">
        <f t="shared" si="25"/>
        <v>121227995</v>
      </c>
      <c r="C332" s="96">
        <f t="shared" si="26"/>
        <v>45930</v>
      </c>
      <c r="D332" s="92" t="s">
        <v>431</v>
      </c>
      <c r="E332" s="92">
        <v>6</v>
      </c>
      <c r="F332" s="98" t="s">
        <v>430</v>
      </c>
      <c r="G332" s="92"/>
      <c r="H332" s="97">
        <f>'4-Owners equity'!H17</f>
        <v>0</v>
      </c>
    </row>
    <row r="333" spans="1:8">
      <c r="A333" s="92" t="str">
        <f t="shared" si="24"/>
        <v>Stara Planina Hold Plc</v>
      </c>
      <c r="B333" s="92" t="str">
        <f t="shared" si="25"/>
        <v>121227995</v>
      </c>
      <c r="C333" s="96">
        <f t="shared" si="26"/>
        <v>45930</v>
      </c>
      <c r="D333" s="92" t="s">
        <v>433</v>
      </c>
      <c r="E333" s="92">
        <v>6</v>
      </c>
      <c r="F333" s="98" t="s">
        <v>432</v>
      </c>
      <c r="G333" s="92"/>
      <c r="H333" s="97">
        <f>'4-Owners equity'!H18</f>
        <v>0</v>
      </c>
    </row>
    <row r="334" spans="1:8">
      <c r="A334" s="92" t="str">
        <f t="shared" si="24"/>
        <v>Stara Planina Hold Plc</v>
      </c>
      <c r="B334" s="92" t="str">
        <f t="shared" si="25"/>
        <v>121227995</v>
      </c>
      <c r="C334" s="96">
        <f t="shared" si="26"/>
        <v>45930</v>
      </c>
      <c r="D334" s="92" t="s">
        <v>435</v>
      </c>
      <c r="E334" s="92">
        <v>6</v>
      </c>
      <c r="F334" s="98" t="s">
        <v>434</v>
      </c>
      <c r="G334" s="92"/>
      <c r="H334" s="97">
        <f>'4-Owners equity'!H19</f>
        <v>0</v>
      </c>
    </row>
    <row r="335" spans="1:8">
      <c r="A335" s="92" t="str">
        <f t="shared" si="24"/>
        <v>Stara Planina Hold Plc</v>
      </c>
      <c r="B335" s="92" t="str">
        <f t="shared" si="25"/>
        <v>121227995</v>
      </c>
      <c r="C335" s="96">
        <f t="shared" si="26"/>
        <v>45930</v>
      </c>
      <c r="D335" s="92" t="s">
        <v>437</v>
      </c>
      <c r="E335" s="92">
        <v>6</v>
      </c>
      <c r="F335" s="98" t="s">
        <v>436</v>
      </c>
      <c r="G335" s="92"/>
      <c r="H335" s="97">
        <f>'4-Owners equity'!H20</f>
        <v>0</v>
      </c>
    </row>
    <row r="336" spans="1:8">
      <c r="A336" s="92" t="str">
        <f t="shared" si="24"/>
        <v>Stara Planina Hold Plc</v>
      </c>
      <c r="B336" s="92" t="str">
        <f t="shared" si="25"/>
        <v>121227995</v>
      </c>
      <c r="C336" s="96">
        <f t="shared" si="26"/>
        <v>45930</v>
      </c>
      <c r="D336" s="92" t="s">
        <v>439</v>
      </c>
      <c r="E336" s="92">
        <v>6</v>
      </c>
      <c r="F336" s="98" t="s">
        <v>438</v>
      </c>
      <c r="G336" s="92"/>
      <c r="H336" s="97">
        <f>'4-Owners equity'!H21</f>
        <v>0</v>
      </c>
    </row>
    <row r="337" spans="1:8">
      <c r="A337" s="92" t="str">
        <f t="shared" si="24"/>
        <v>Stara Planina Hold Plc</v>
      </c>
      <c r="B337" s="92" t="str">
        <f t="shared" si="25"/>
        <v>121227995</v>
      </c>
      <c r="C337" s="96">
        <f t="shared" si="26"/>
        <v>45930</v>
      </c>
      <c r="D337" s="92" t="s">
        <v>441</v>
      </c>
      <c r="E337" s="92">
        <v>6</v>
      </c>
      <c r="F337" s="98" t="s">
        <v>440</v>
      </c>
      <c r="G337" s="92"/>
      <c r="H337" s="97">
        <f>'4-Owners equity'!H22</f>
        <v>0</v>
      </c>
    </row>
    <row r="338" spans="1:8">
      <c r="A338" s="92" t="str">
        <f t="shared" si="24"/>
        <v>Stara Planina Hold Plc</v>
      </c>
      <c r="B338" s="92" t="str">
        <f t="shared" si="25"/>
        <v>121227995</v>
      </c>
      <c r="C338" s="96">
        <f t="shared" si="26"/>
        <v>45930</v>
      </c>
      <c r="D338" s="92" t="s">
        <v>443</v>
      </c>
      <c r="E338" s="92">
        <v>6</v>
      </c>
      <c r="F338" s="98" t="s">
        <v>442</v>
      </c>
      <c r="G338" s="92"/>
      <c r="H338" s="97">
        <f>'4-Owners equity'!H23</f>
        <v>0</v>
      </c>
    </row>
    <row r="339" spans="1:8">
      <c r="A339" s="92" t="str">
        <f t="shared" si="24"/>
        <v>Stara Planina Hold Plc</v>
      </c>
      <c r="B339" s="92" t="str">
        <f t="shared" si="25"/>
        <v>121227995</v>
      </c>
      <c r="C339" s="96">
        <f t="shared" si="26"/>
        <v>45930</v>
      </c>
      <c r="D339" s="92" t="s">
        <v>445</v>
      </c>
      <c r="E339" s="92">
        <v>6</v>
      </c>
      <c r="F339" s="98" t="s">
        <v>444</v>
      </c>
      <c r="G339" s="92"/>
      <c r="H339" s="97">
        <f>'4-Owners equity'!H24</f>
        <v>0</v>
      </c>
    </row>
    <row r="340" spans="1:8">
      <c r="A340" s="92" t="str">
        <f t="shared" si="24"/>
        <v>Stara Planina Hold Plc</v>
      </c>
      <c r="B340" s="92" t="str">
        <f t="shared" si="25"/>
        <v>121227995</v>
      </c>
      <c r="C340" s="96">
        <f t="shared" si="26"/>
        <v>45930</v>
      </c>
      <c r="D340" s="92" t="s">
        <v>447</v>
      </c>
      <c r="E340" s="92">
        <v>6</v>
      </c>
      <c r="F340" s="98" t="s">
        <v>446</v>
      </c>
      <c r="G340" s="92"/>
      <c r="H340" s="97">
        <f>'4-Owners equity'!H25</f>
        <v>0</v>
      </c>
    </row>
    <row r="341" spans="1:8">
      <c r="A341" s="92" t="str">
        <f t="shared" si="24"/>
        <v>Stara Planina Hold Plc</v>
      </c>
      <c r="B341" s="92" t="str">
        <f t="shared" si="25"/>
        <v>121227995</v>
      </c>
      <c r="C341" s="96">
        <f t="shared" si="26"/>
        <v>45930</v>
      </c>
      <c r="D341" s="92" t="s">
        <v>449</v>
      </c>
      <c r="E341" s="92">
        <v>6</v>
      </c>
      <c r="F341" s="98" t="s">
        <v>448</v>
      </c>
      <c r="G341" s="92"/>
      <c r="H341" s="97">
        <f>'4-Owners equity'!H26</f>
        <v>0</v>
      </c>
    </row>
    <row r="342" spans="1:8">
      <c r="A342" s="92" t="str">
        <f t="shared" si="24"/>
        <v>Stara Planina Hold Plc</v>
      </c>
      <c r="B342" s="92" t="str">
        <f t="shared" si="25"/>
        <v>121227995</v>
      </c>
      <c r="C342" s="96">
        <f t="shared" si="26"/>
        <v>45930</v>
      </c>
      <c r="D342" s="92" t="s">
        <v>450</v>
      </c>
      <c r="E342" s="92">
        <v>6</v>
      </c>
      <c r="F342" s="98" t="s">
        <v>444</v>
      </c>
      <c r="G342" s="92"/>
      <c r="H342" s="97">
        <f>'4-Owners equity'!H27</f>
        <v>0</v>
      </c>
    </row>
    <row r="343" spans="1:8">
      <c r="A343" s="92" t="str">
        <f t="shared" si="24"/>
        <v>Stara Planina Hold Plc</v>
      </c>
      <c r="B343" s="92" t="str">
        <f t="shared" si="25"/>
        <v>121227995</v>
      </c>
      <c r="C343" s="96">
        <f t="shared" si="26"/>
        <v>45930</v>
      </c>
      <c r="D343" s="92" t="s">
        <v>451</v>
      </c>
      <c r="E343" s="92">
        <v>6</v>
      </c>
      <c r="F343" s="98" t="s">
        <v>446</v>
      </c>
      <c r="G343" s="92"/>
      <c r="H343" s="97">
        <f>'4-Owners equity'!H28</f>
        <v>0</v>
      </c>
    </row>
    <row r="344" spans="1:8">
      <c r="A344" s="92" t="str">
        <f t="shared" si="24"/>
        <v>Stara Planina Hold Plc</v>
      </c>
      <c r="B344" s="92" t="str">
        <f t="shared" si="25"/>
        <v>121227995</v>
      </c>
      <c r="C344" s="96">
        <f t="shared" si="26"/>
        <v>45930</v>
      </c>
      <c r="D344" s="92" t="s">
        <v>453</v>
      </c>
      <c r="E344" s="92">
        <v>6</v>
      </c>
      <c r="F344" s="98" t="s">
        <v>452</v>
      </c>
      <c r="G344" s="92"/>
      <c r="H344" s="97">
        <f>'4-Owners equity'!H29</f>
        <v>0</v>
      </c>
    </row>
    <row r="345" spans="1:8">
      <c r="A345" s="92" t="str">
        <f t="shared" si="24"/>
        <v>Stara Planina Hold Plc</v>
      </c>
      <c r="B345" s="92" t="str">
        <f t="shared" si="25"/>
        <v>121227995</v>
      </c>
      <c r="C345" s="96">
        <f t="shared" si="26"/>
        <v>45930</v>
      </c>
      <c r="D345" s="92" t="s">
        <v>455</v>
      </c>
      <c r="E345" s="92">
        <v>6</v>
      </c>
      <c r="F345" s="98" t="s">
        <v>454</v>
      </c>
      <c r="G345" s="92"/>
      <c r="H345" s="97">
        <f>'4-Owners equity'!H30</f>
        <v>0</v>
      </c>
    </row>
    <row r="346" spans="1:8">
      <c r="A346" s="92" t="str">
        <f t="shared" ref="A346:A409" si="27">pdeName</f>
        <v>Stara Planina Hold Plc</v>
      </c>
      <c r="B346" s="92" t="str">
        <f t="shared" ref="B346:B409" si="28">pdeBulstat</f>
        <v>121227995</v>
      </c>
      <c r="C346" s="96">
        <f t="shared" ref="C346:C409" si="29">endDate</f>
        <v>45930</v>
      </c>
      <c r="D346" s="92" t="s">
        <v>457</v>
      </c>
      <c r="E346" s="92">
        <v>6</v>
      </c>
      <c r="F346" s="98" t="s">
        <v>456</v>
      </c>
      <c r="G346" s="92"/>
      <c r="H346" s="97">
        <f>'4-Owners equity'!H31</f>
        <v>0</v>
      </c>
    </row>
    <row r="347" spans="1:8">
      <c r="A347" s="92" t="str">
        <f t="shared" si="27"/>
        <v>Stara Planina Hold Plc</v>
      </c>
      <c r="B347" s="92" t="str">
        <f t="shared" si="28"/>
        <v>121227995</v>
      </c>
      <c r="C347" s="96">
        <f t="shared" si="29"/>
        <v>45930</v>
      </c>
      <c r="D347" s="92" t="s">
        <v>459</v>
      </c>
      <c r="E347" s="92">
        <v>6</v>
      </c>
      <c r="F347" s="98" t="s">
        <v>458</v>
      </c>
      <c r="G347" s="92"/>
      <c r="H347" s="97">
        <f>'4-Owners equity'!H32</f>
        <v>0</v>
      </c>
    </row>
    <row r="348" spans="1:8">
      <c r="A348" s="92" t="str">
        <f t="shared" si="27"/>
        <v>Stara Planina Hold Plc</v>
      </c>
      <c r="B348" s="92" t="str">
        <f t="shared" si="28"/>
        <v>121227995</v>
      </c>
      <c r="C348" s="96">
        <f t="shared" si="29"/>
        <v>45930</v>
      </c>
      <c r="D348" s="92" t="s">
        <v>461</v>
      </c>
      <c r="E348" s="92">
        <v>6</v>
      </c>
      <c r="F348" s="98" t="s">
        <v>460</v>
      </c>
      <c r="G348" s="92"/>
      <c r="H348" s="97">
        <f>'4-Owners equity'!H33</f>
        <v>0</v>
      </c>
    </row>
    <row r="349" spans="1:8">
      <c r="A349" s="92" t="str">
        <f t="shared" si="27"/>
        <v>Stara Planina Hold Plc</v>
      </c>
      <c r="B349" s="92" t="str">
        <f t="shared" si="28"/>
        <v>121227995</v>
      </c>
      <c r="C349" s="96">
        <f t="shared" si="29"/>
        <v>45930</v>
      </c>
      <c r="D349" s="92" t="s">
        <v>463</v>
      </c>
      <c r="E349" s="92">
        <v>6</v>
      </c>
      <c r="F349" s="98" t="s">
        <v>462</v>
      </c>
      <c r="G349" s="92"/>
      <c r="H349" s="97">
        <f>'4-Owners equity'!H34</f>
        <v>0</v>
      </c>
    </row>
    <row r="350" spans="1:8">
      <c r="A350" s="92" t="str">
        <f t="shared" si="27"/>
        <v>Stara Planina Hold Plc</v>
      </c>
      <c r="B350" s="92" t="str">
        <f t="shared" si="28"/>
        <v>121227995</v>
      </c>
      <c r="C350" s="96">
        <f t="shared" si="29"/>
        <v>45930</v>
      </c>
      <c r="D350" s="92" t="s">
        <v>423</v>
      </c>
      <c r="E350" s="92">
        <v>7</v>
      </c>
      <c r="F350" s="98" t="s">
        <v>422</v>
      </c>
      <c r="G350" s="92"/>
      <c r="H350" s="97">
        <f>'4-Owners equity'!I13</f>
        <v>14594</v>
      </c>
    </row>
    <row r="351" spans="1:8">
      <c r="A351" s="92" t="str">
        <f t="shared" si="27"/>
        <v>Stara Planina Hold Plc</v>
      </c>
      <c r="B351" s="92" t="str">
        <f t="shared" si="28"/>
        <v>121227995</v>
      </c>
      <c r="C351" s="96">
        <f t="shared" si="29"/>
        <v>45930</v>
      </c>
      <c r="D351" s="92" t="s">
        <v>425</v>
      </c>
      <c r="E351" s="92">
        <v>7</v>
      </c>
      <c r="F351" s="98" t="s">
        <v>424</v>
      </c>
      <c r="G351" s="92"/>
      <c r="H351" s="97">
        <f>'4-Owners equity'!I14</f>
        <v>0</v>
      </c>
    </row>
    <row r="352" spans="1:8">
      <c r="A352" s="92" t="str">
        <f t="shared" si="27"/>
        <v>Stara Planina Hold Plc</v>
      </c>
      <c r="B352" s="92" t="str">
        <f t="shared" si="28"/>
        <v>121227995</v>
      </c>
      <c r="C352" s="96">
        <f t="shared" si="29"/>
        <v>45930</v>
      </c>
      <c r="D352" s="92" t="s">
        <v>427</v>
      </c>
      <c r="E352" s="92">
        <v>7</v>
      </c>
      <c r="F352" s="98" t="s">
        <v>426</v>
      </c>
      <c r="G352" s="92"/>
      <c r="H352" s="97">
        <f>'4-Owners equity'!I15</f>
        <v>0</v>
      </c>
    </row>
    <row r="353" spans="1:8">
      <c r="A353" s="92" t="str">
        <f t="shared" si="27"/>
        <v>Stara Planina Hold Plc</v>
      </c>
      <c r="B353" s="92" t="str">
        <f t="shared" si="28"/>
        <v>121227995</v>
      </c>
      <c r="C353" s="96">
        <f t="shared" si="29"/>
        <v>45930</v>
      </c>
      <c r="D353" s="92" t="s">
        <v>429</v>
      </c>
      <c r="E353" s="92">
        <v>7</v>
      </c>
      <c r="F353" s="98" t="s">
        <v>428</v>
      </c>
      <c r="G353" s="92"/>
      <c r="H353" s="97">
        <f>'4-Owners equity'!I16</f>
        <v>0</v>
      </c>
    </row>
    <row r="354" spans="1:8">
      <c r="A354" s="92" t="str">
        <f t="shared" si="27"/>
        <v>Stara Planina Hold Plc</v>
      </c>
      <c r="B354" s="92" t="str">
        <f t="shared" si="28"/>
        <v>121227995</v>
      </c>
      <c r="C354" s="96">
        <f t="shared" si="29"/>
        <v>45930</v>
      </c>
      <c r="D354" s="92" t="s">
        <v>431</v>
      </c>
      <c r="E354" s="92">
        <v>7</v>
      </c>
      <c r="F354" s="98" t="s">
        <v>430</v>
      </c>
      <c r="G354" s="92"/>
      <c r="H354" s="97">
        <f>'4-Owners equity'!I17</f>
        <v>14594</v>
      </c>
    </row>
    <row r="355" spans="1:8">
      <c r="A355" s="92" t="str">
        <f t="shared" si="27"/>
        <v>Stara Planina Hold Plc</v>
      </c>
      <c r="B355" s="92" t="str">
        <f t="shared" si="28"/>
        <v>121227995</v>
      </c>
      <c r="C355" s="96">
        <f t="shared" si="29"/>
        <v>45930</v>
      </c>
      <c r="D355" s="92" t="s">
        <v>433</v>
      </c>
      <c r="E355" s="92">
        <v>7</v>
      </c>
      <c r="F355" s="98" t="s">
        <v>432</v>
      </c>
      <c r="G355" s="92"/>
      <c r="H355" s="97">
        <f>'4-Owners equity'!I18</f>
        <v>5626</v>
      </c>
    </row>
    <row r="356" spans="1:8">
      <c r="A356" s="92" t="str">
        <f t="shared" si="27"/>
        <v>Stara Planina Hold Plc</v>
      </c>
      <c r="B356" s="92" t="str">
        <f t="shared" si="28"/>
        <v>121227995</v>
      </c>
      <c r="C356" s="96">
        <f t="shared" si="29"/>
        <v>45930</v>
      </c>
      <c r="D356" s="92" t="s">
        <v>435</v>
      </c>
      <c r="E356" s="92">
        <v>7</v>
      </c>
      <c r="F356" s="98" t="s">
        <v>434</v>
      </c>
      <c r="G356" s="92"/>
      <c r="H356" s="97">
        <f>'4-Owners equity'!I19</f>
        <v>-6545</v>
      </c>
    </row>
    <row r="357" spans="1:8">
      <c r="A357" s="92" t="str">
        <f t="shared" si="27"/>
        <v>Stara Planina Hold Plc</v>
      </c>
      <c r="B357" s="92" t="str">
        <f t="shared" si="28"/>
        <v>121227995</v>
      </c>
      <c r="C357" s="96">
        <f t="shared" si="29"/>
        <v>45930</v>
      </c>
      <c r="D357" s="92" t="s">
        <v>437</v>
      </c>
      <c r="E357" s="92">
        <v>7</v>
      </c>
      <c r="F357" s="98" t="s">
        <v>436</v>
      </c>
      <c r="G357" s="92"/>
      <c r="H357" s="97">
        <f>'4-Owners equity'!I20</f>
        <v>-6545</v>
      </c>
    </row>
    <row r="358" spans="1:8">
      <c r="A358" s="92" t="str">
        <f t="shared" si="27"/>
        <v>Stara Planina Hold Plc</v>
      </c>
      <c r="B358" s="92" t="str">
        <f t="shared" si="28"/>
        <v>121227995</v>
      </c>
      <c r="C358" s="96">
        <f t="shared" si="29"/>
        <v>45930</v>
      </c>
      <c r="D358" s="92" t="s">
        <v>439</v>
      </c>
      <c r="E358" s="92">
        <v>7</v>
      </c>
      <c r="F358" s="98" t="s">
        <v>438</v>
      </c>
      <c r="G358" s="92"/>
      <c r="H358" s="97">
        <f>'4-Owners equity'!I21</f>
        <v>0</v>
      </c>
    </row>
    <row r="359" spans="1:8">
      <c r="A359" s="92" t="str">
        <f t="shared" si="27"/>
        <v>Stara Planina Hold Plc</v>
      </c>
      <c r="B359" s="92" t="str">
        <f t="shared" si="28"/>
        <v>121227995</v>
      </c>
      <c r="C359" s="96">
        <f t="shared" si="29"/>
        <v>45930</v>
      </c>
      <c r="D359" s="92" t="s">
        <v>441</v>
      </c>
      <c r="E359" s="92">
        <v>7</v>
      </c>
      <c r="F359" s="98" t="s">
        <v>440</v>
      </c>
      <c r="G359" s="92"/>
      <c r="H359" s="97">
        <f>'4-Owners equity'!I22</f>
        <v>0</v>
      </c>
    </row>
    <row r="360" spans="1:8">
      <c r="A360" s="92" t="str">
        <f t="shared" si="27"/>
        <v>Stara Planina Hold Plc</v>
      </c>
      <c r="B360" s="92" t="str">
        <f t="shared" si="28"/>
        <v>121227995</v>
      </c>
      <c r="C360" s="96">
        <f t="shared" si="29"/>
        <v>45930</v>
      </c>
      <c r="D360" s="92" t="s">
        <v>443</v>
      </c>
      <c r="E360" s="92">
        <v>7</v>
      </c>
      <c r="F360" s="98" t="s">
        <v>442</v>
      </c>
      <c r="G360" s="92"/>
      <c r="H360" s="97">
        <f>'4-Owners equity'!I23</f>
        <v>0</v>
      </c>
    </row>
    <row r="361" spans="1:8">
      <c r="A361" s="92" t="str">
        <f t="shared" si="27"/>
        <v>Stara Planina Hold Plc</v>
      </c>
      <c r="B361" s="92" t="str">
        <f t="shared" si="28"/>
        <v>121227995</v>
      </c>
      <c r="C361" s="96">
        <f t="shared" si="29"/>
        <v>45930</v>
      </c>
      <c r="D361" s="92" t="s">
        <v>445</v>
      </c>
      <c r="E361" s="92">
        <v>7</v>
      </c>
      <c r="F361" s="98" t="s">
        <v>444</v>
      </c>
      <c r="G361" s="92"/>
      <c r="H361" s="97">
        <f>'4-Owners equity'!I24</f>
        <v>0</v>
      </c>
    </row>
    <row r="362" spans="1:8">
      <c r="A362" s="92" t="str">
        <f t="shared" si="27"/>
        <v>Stara Planina Hold Plc</v>
      </c>
      <c r="B362" s="92" t="str">
        <f t="shared" si="28"/>
        <v>121227995</v>
      </c>
      <c r="C362" s="96">
        <f t="shared" si="29"/>
        <v>45930</v>
      </c>
      <c r="D362" s="92" t="s">
        <v>447</v>
      </c>
      <c r="E362" s="92">
        <v>7</v>
      </c>
      <c r="F362" s="98" t="s">
        <v>446</v>
      </c>
      <c r="G362" s="92"/>
      <c r="H362" s="97">
        <f>'4-Owners equity'!I25</f>
        <v>0</v>
      </c>
    </row>
    <row r="363" spans="1:8">
      <c r="A363" s="92" t="str">
        <f t="shared" si="27"/>
        <v>Stara Planina Hold Plc</v>
      </c>
      <c r="B363" s="92" t="str">
        <f t="shared" si="28"/>
        <v>121227995</v>
      </c>
      <c r="C363" s="96">
        <f t="shared" si="29"/>
        <v>45930</v>
      </c>
      <c r="D363" s="92" t="s">
        <v>449</v>
      </c>
      <c r="E363" s="92">
        <v>7</v>
      </c>
      <c r="F363" s="98" t="s">
        <v>448</v>
      </c>
      <c r="G363" s="92"/>
      <c r="H363" s="97">
        <f>'4-Owners equity'!I26</f>
        <v>0</v>
      </c>
    </row>
    <row r="364" spans="1:8">
      <c r="A364" s="92" t="str">
        <f t="shared" si="27"/>
        <v>Stara Planina Hold Plc</v>
      </c>
      <c r="B364" s="92" t="str">
        <f t="shared" si="28"/>
        <v>121227995</v>
      </c>
      <c r="C364" s="96">
        <f t="shared" si="29"/>
        <v>45930</v>
      </c>
      <c r="D364" s="92" t="s">
        <v>450</v>
      </c>
      <c r="E364" s="92">
        <v>7</v>
      </c>
      <c r="F364" s="98" t="s">
        <v>444</v>
      </c>
      <c r="G364" s="92"/>
      <c r="H364" s="97">
        <f>'4-Owners equity'!I27</f>
        <v>0</v>
      </c>
    </row>
    <row r="365" spans="1:8">
      <c r="A365" s="92" t="str">
        <f t="shared" si="27"/>
        <v>Stara Planina Hold Plc</v>
      </c>
      <c r="B365" s="92" t="str">
        <f t="shared" si="28"/>
        <v>121227995</v>
      </c>
      <c r="C365" s="96">
        <f t="shared" si="29"/>
        <v>45930</v>
      </c>
      <c r="D365" s="92" t="s">
        <v>451</v>
      </c>
      <c r="E365" s="92">
        <v>7</v>
      </c>
      <c r="F365" s="98" t="s">
        <v>446</v>
      </c>
      <c r="G365" s="92"/>
      <c r="H365" s="97">
        <f>'4-Owners equity'!I28</f>
        <v>0</v>
      </c>
    </row>
    <row r="366" spans="1:8">
      <c r="A366" s="92" t="str">
        <f t="shared" si="27"/>
        <v>Stara Planina Hold Plc</v>
      </c>
      <c r="B366" s="92" t="str">
        <f t="shared" si="28"/>
        <v>121227995</v>
      </c>
      <c r="C366" s="96">
        <f t="shared" si="29"/>
        <v>45930</v>
      </c>
      <c r="D366" s="92" t="s">
        <v>453</v>
      </c>
      <c r="E366" s="92">
        <v>7</v>
      </c>
      <c r="F366" s="98" t="s">
        <v>452</v>
      </c>
      <c r="G366" s="92"/>
      <c r="H366" s="97">
        <f>'4-Owners equity'!I29</f>
        <v>0</v>
      </c>
    </row>
    <row r="367" spans="1:8">
      <c r="A367" s="92" t="str">
        <f t="shared" si="27"/>
        <v>Stara Planina Hold Plc</v>
      </c>
      <c r="B367" s="92" t="str">
        <f t="shared" si="28"/>
        <v>121227995</v>
      </c>
      <c r="C367" s="96">
        <f t="shared" si="29"/>
        <v>45930</v>
      </c>
      <c r="D367" s="92" t="s">
        <v>455</v>
      </c>
      <c r="E367" s="92">
        <v>7</v>
      </c>
      <c r="F367" s="98" t="s">
        <v>454</v>
      </c>
      <c r="G367" s="92"/>
      <c r="H367" s="97">
        <f>'4-Owners equity'!I30</f>
        <v>1</v>
      </c>
    </row>
    <row r="368" spans="1:8">
      <c r="A368" s="92" t="str">
        <f t="shared" si="27"/>
        <v>Stara Planina Hold Plc</v>
      </c>
      <c r="B368" s="92" t="str">
        <f t="shared" si="28"/>
        <v>121227995</v>
      </c>
      <c r="C368" s="96">
        <f t="shared" si="29"/>
        <v>45930</v>
      </c>
      <c r="D368" s="92" t="s">
        <v>457</v>
      </c>
      <c r="E368" s="92">
        <v>7</v>
      </c>
      <c r="F368" s="98" t="s">
        <v>456</v>
      </c>
      <c r="G368" s="92"/>
      <c r="H368" s="97">
        <f>'4-Owners equity'!I31</f>
        <v>13676</v>
      </c>
    </row>
    <row r="369" spans="1:8">
      <c r="A369" s="92" t="str">
        <f t="shared" si="27"/>
        <v>Stara Planina Hold Plc</v>
      </c>
      <c r="B369" s="92" t="str">
        <f t="shared" si="28"/>
        <v>121227995</v>
      </c>
      <c r="C369" s="96">
        <f t="shared" si="29"/>
        <v>45930</v>
      </c>
      <c r="D369" s="92" t="s">
        <v>459</v>
      </c>
      <c r="E369" s="92">
        <v>7</v>
      </c>
      <c r="F369" s="98" t="s">
        <v>458</v>
      </c>
      <c r="G369" s="92"/>
      <c r="H369" s="97">
        <f>'4-Owners equity'!I32</f>
        <v>0</v>
      </c>
    </row>
    <row r="370" spans="1:8">
      <c r="A370" s="92" t="str">
        <f t="shared" si="27"/>
        <v>Stara Planina Hold Plc</v>
      </c>
      <c r="B370" s="92" t="str">
        <f t="shared" si="28"/>
        <v>121227995</v>
      </c>
      <c r="C370" s="96">
        <f t="shared" si="29"/>
        <v>45930</v>
      </c>
      <c r="D370" s="92" t="s">
        <v>461</v>
      </c>
      <c r="E370" s="92">
        <v>7</v>
      </c>
      <c r="F370" s="98" t="s">
        <v>460</v>
      </c>
      <c r="G370" s="92"/>
      <c r="H370" s="97">
        <f>'4-Owners equity'!I33</f>
        <v>0</v>
      </c>
    </row>
    <row r="371" spans="1:8">
      <c r="A371" s="92" t="str">
        <f t="shared" si="27"/>
        <v>Stara Planina Hold Plc</v>
      </c>
      <c r="B371" s="92" t="str">
        <f t="shared" si="28"/>
        <v>121227995</v>
      </c>
      <c r="C371" s="96">
        <f t="shared" si="29"/>
        <v>45930</v>
      </c>
      <c r="D371" s="92" t="s">
        <v>463</v>
      </c>
      <c r="E371" s="92">
        <v>7</v>
      </c>
      <c r="F371" s="98" t="s">
        <v>462</v>
      </c>
      <c r="G371" s="92"/>
      <c r="H371" s="97">
        <f>'4-Owners equity'!I34</f>
        <v>13676</v>
      </c>
    </row>
    <row r="372" spans="1:8">
      <c r="A372" s="92" t="str">
        <f t="shared" si="27"/>
        <v>Stara Planina Hold Plc</v>
      </c>
      <c r="B372" s="92" t="str">
        <f t="shared" si="28"/>
        <v>121227995</v>
      </c>
      <c r="C372" s="96">
        <f t="shared" si="29"/>
        <v>45930</v>
      </c>
      <c r="D372" s="92" t="s">
        <v>423</v>
      </c>
      <c r="E372" s="92">
        <v>8</v>
      </c>
      <c r="F372" s="98" t="s">
        <v>422</v>
      </c>
      <c r="G372" s="92"/>
      <c r="H372" s="97">
        <f>'4-Owners equity'!J13</f>
        <v>0</v>
      </c>
    </row>
    <row r="373" spans="1:8">
      <c r="A373" s="92" t="str">
        <f t="shared" si="27"/>
        <v>Stara Planina Hold Plc</v>
      </c>
      <c r="B373" s="92" t="str">
        <f t="shared" si="28"/>
        <v>121227995</v>
      </c>
      <c r="C373" s="96">
        <f t="shared" si="29"/>
        <v>45930</v>
      </c>
      <c r="D373" s="92" t="s">
        <v>425</v>
      </c>
      <c r="E373" s="92">
        <v>8</v>
      </c>
      <c r="F373" s="98" t="s">
        <v>424</v>
      </c>
      <c r="G373" s="92"/>
      <c r="H373" s="97">
        <f>'4-Owners equity'!J14</f>
        <v>0</v>
      </c>
    </row>
    <row r="374" spans="1:8">
      <c r="A374" s="92" t="str">
        <f t="shared" si="27"/>
        <v>Stara Planina Hold Plc</v>
      </c>
      <c r="B374" s="92" t="str">
        <f t="shared" si="28"/>
        <v>121227995</v>
      </c>
      <c r="C374" s="96">
        <f t="shared" si="29"/>
        <v>45930</v>
      </c>
      <c r="D374" s="92" t="s">
        <v>427</v>
      </c>
      <c r="E374" s="92">
        <v>8</v>
      </c>
      <c r="F374" s="98" t="s">
        <v>426</v>
      </c>
      <c r="G374" s="92"/>
      <c r="H374" s="97">
        <f>'4-Owners equity'!J15</f>
        <v>0</v>
      </c>
    </row>
    <row r="375" spans="1:8">
      <c r="A375" s="92" t="str">
        <f t="shared" si="27"/>
        <v>Stara Planina Hold Plc</v>
      </c>
      <c r="B375" s="92" t="str">
        <f t="shared" si="28"/>
        <v>121227995</v>
      </c>
      <c r="C375" s="96">
        <f t="shared" si="29"/>
        <v>45930</v>
      </c>
      <c r="D375" s="92" t="s">
        <v>429</v>
      </c>
      <c r="E375" s="92">
        <v>8</v>
      </c>
      <c r="F375" s="98" t="s">
        <v>428</v>
      </c>
      <c r="G375" s="92"/>
      <c r="H375" s="97">
        <f>'4-Owners equity'!J16</f>
        <v>0</v>
      </c>
    </row>
    <row r="376" spans="1:8">
      <c r="A376" s="92" t="str">
        <f t="shared" si="27"/>
        <v>Stara Planina Hold Plc</v>
      </c>
      <c r="B376" s="92" t="str">
        <f t="shared" si="28"/>
        <v>121227995</v>
      </c>
      <c r="C376" s="96">
        <f t="shared" si="29"/>
        <v>45930</v>
      </c>
      <c r="D376" s="92" t="s">
        <v>431</v>
      </c>
      <c r="E376" s="92">
        <v>8</v>
      </c>
      <c r="F376" s="98" t="s">
        <v>430</v>
      </c>
      <c r="G376" s="92"/>
      <c r="H376" s="97">
        <f>'4-Owners equity'!J17</f>
        <v>0</v>
      </c>
    </row>
    <row r="377" spans="1:8">
      <c r="A377" s="92" t="str">
        <f t="shared" si="27"/>
        <v>Stara Planina Hold Plc</v>
      </c>
      <c r="B377" s="92" t="str">
        <f t="shared" si="28"/>
        <v>121227995</v>
      </c>
      <c r="C377" s="96">
        <f t="shared" si="29"/>
        <v>45930</v>
      </c>
      <c r="D377" s="92" t="s">
        <v>433</v>
      </c>
      <c r="E377" s="92">
        <v>8</v>
      </c>
      <c r="F377" s="98" t="s">
        <v>432</v>
      </c>
      <c r="G377" s="92"/>
      <c r="H377" s="97">
        <f>'4-Owners equity'!J18</f>
        <v>0</v>
      </c>
    </row>
    <row r="378" spans="1:8">
      <c r="A378" s="92" t="str">
        <f t="shared" si="27"/>
        <v>Stara Planina Hold Plc</v>
      </c>
      <c r="B378" s="92" t="str">
        <f t="shared" si="28"/>
        <v>121227995</v>
      </c>
      <c r="C378" s="96">
        <f t="shared" si="29"/>
        <v>45930</v>
      </c>
      <c r="D378" s="92" t="s">
        <v>435</v>
      </c>
      <c r="E378" s="92">
        <v>8</v>
      </c>
      <c r="F378" s="98" t="s">
        <v>434</v>
      </c>
      <c r="G378" s="92"/>
      <c r="H378" s="97">
        <f>'4-Owners equity'!J19</f>
        <v>0</v>
      </c>
    </row>
    <row r="379" spans="1:8">
      <c r="A379" s="92" t="str">
        <f t="shared" si="27"/>
        <v>Stara Planina Hold Plc</v>
      </c>
      <c r="B379" s="92" t="str">
        <f t="shared" si="28"/>
        <v>121227995</v>
      </c>
      <c r="C379" s="96">
        <f t="shared" si="29"/>
        <v>45930</v>
      </c>
      <c r="D379" s="92" t="s">
        <v>437</v>
      </c>
      <c r="E379" s="92">
        <v>8</v>
      </c>
      <c r="F379" s="98" t="s">
        <v>436</v>
      </c>
      <c r="G379" s="92"/>
      <c r="H379" s="97">
        <f>'4-Owners equity'!J20</f>
        <v>0</v>
      </c>
    </row>
    <row r="380" spans="1:8">
      <c r="A380" s="92" t="str">
        <f t="shared" si="27"/>
        <v>Stara Planina Hold Plc</v>
      </c>
      <c r="B380" s="92" t="str">
        <f t="shared" si="28"/>
        <v>121227995</v>
      </c>
      <c r="C380" s="96">
        <f t="shared" si="29"/>
        <v>45930</v>
      </c>
      <c r="D380" s="92" t="s">
        <v>439</v>
      </c>
      <c r="E380" s="92">
        <v>8</v>
      </c>
      <c r="F380" s="98" t="s">
        <v>438</v>
      </c>
      <c r="G380" s="92"/>
      <c r="H380" s="97">
        <f>'4-Owners equity'!J21</f>
        <v>0</v>
      </c>
    </row>
    <row r="381" spans="1:8">
      <c r="A381" s="92" t="str">
        <f t="shared" si="27"/>
        <v>Stara Planina Hold Plc</v>
      </c>
      <c r="B381" s="92" t="str">
        <f t="shared" si="28"/>
        <v>121227995</v>
      </c>
      <c r="C381" s="96">
        <f t="shared" si="29"/>
        <v>45930</v>
      </c>
      <c r="D381" s="92" t="s">
        <v>441</v>
      </c>
      <c r="E381" s="92">
        <v>8</v>
      </c>
      <c r="F381" s="98" t="s">
        <v>440</v>
      </c>
      <c r="G381" s="92"/>
      <c r="H381" s="97">
        <f>'4-Owners equity'!J22</f>
        <v>0</v>
      </c>
    </row>
    <row r="382" spans="1:8">
      <c r="A382" s="92" t="str">
        <f t="shared" si="27"/>
        <v>Stara Planina Hold Plc</v>
      </c>
      <c r="B382" s="92" t="str">
        <f t="shared" si="28"/>
        <v>121227995</v>
      </c>
      <c r="C382" s="96">
        <f t="shared" si="29"/>
        <v>45930</v>
      </c>
      <c r="D382" s="92" t="s">
        <v>443</v>
      </c>
      <c r="E382" s="92">
        <v>8</v>
      </c>
      <c r="F382" s="98" t="s">
        <v>442</v>
      </c>
      <c r="G382" s="92"/>
      <c r="H382" s="97">
        <f>'4-Owners equity'!J23</f>
        <v>0</v>
      </c>
    </row>
    <row r="383" spans="1:8">
      <c r="A383" s="92" t="str">
        <f t="shared" si="27"/>
        <v>Stara Planina Hold Plc</v>
      </c>
      <c r="B383" s="92" t="str">
        <f t="shared" si="28"/>
        <v>121227995</v>
      </c>
      <c r="C383" s="96">
        <f t="shared" si="29"/>
        <v>45930</v>
      </c>
      <c r="D383" s="92" t="s">
        <v>445</v>
      </c>
      <c r="E383" s="92">
        <v>8</v>
      </c>
      <c r="F383" s="98" t="s">
        <v>444</v>
      </c>
      <c r="G383" s="92"/>
      <c r="H383" s="97">
        <f>'4-Owners equity'!J24</f>
        <v>0</v>
      </c>
    </row>
    <row r="384" spans="1:8">
      <c r="A384" s="92" t="str">
        <f t="shared" si="27"/>
        <v>Stara Planina Hold Plc</v>
      </c>
      <c r="B384" s="92" t="str">
        <f t="shared" si="28"/>
        <v>121227995</v>
      </c>
      <c r="C384" s="96">
        <f t="shared" si="29"/>
        <v>45930</v>
      </c>
      <c r="D384" s="92" t="s">
        <v>447</v>
      </c>
      <c r="E384" s="92">
        <v>8</v>
      </c>
      <c r="F384" s="98" t="s">
        <v>446</v>
      </c>
      <c r="G384" s="92"/>
      <c r="H384" s="97">
        <f>'4-Owners equity'!J25</f>
        <v>0</v>
      </c>
    </row>
    <row r="385" spans="1:8">
      <c r="A385" s="92" t="str">
        <f t="shared" si="27"/>
        <v>Stara Planina Hold Plc</v>
      </c>
      <c r="B385" s="92" t="str">
        <f t="shared" si="28"/>
        <v>121227995</v>
      </c>
      <c r="C385" s="96">
        <f t="shared" si="29"/>
        <v>45930</v>
      </c>
      <c r="D385" s="92" t="s">
        <v>449</v>
      </c>
      <c r="E385" s="92">
        <v>8</v>
      </c>
      <c r="F385" s="98" t="s">
        <v>448</v>
      </c>
      <c r="G385" s="92"/>
      <c r="H385" s="97">
        <f>'4-Owners equity'!J26</f>
        <v>0</v>
      </c>
    </row>
    <row r="386" spans="1:8">
      <c r="A386" s="92" t="str">
        <f t="shared" si="27"/>
        <v>Stara Planina Hold Plc</v>
      </c>
      <c r="B386" s="92" t="str">
        <f t="shared" si="28"/>
        <v>121227995</v>
      </c>
      <c r="C386" s="96">
        <f t="shared" si="29"/>
        <v>45930</v>
      </c>
      <c r="D386" s="92" t="s">
        <v>450</v>
      </c>
      <c r="E386" s="92">
        <v>8</v>
      </c>
      <c r="F386" s="98" t="s">
        <v>444</v>
      </c>
      <c r="G386" s="92"/>
      <c r="H386" s="97">
        <f>'4-Owners equity'!J27</f>
        <v>0</v>
      </c>
    </row>
    <row r="387" spans="1:8">
      <c r="A387" s="92" t="str">
        <f t="shared" si="27"/>
        <v>Stara Planina Hold Plc</v>
      </c>
      <c r="B387" s="92" t="str">
        <f t="shared" si="28"/>
        <v>121227995</v>
      </c>
      <c r="C387" s="96">
        <f t="shared" si="29"/>
        <v>45930</v>
      </c>
      <c r="D387" s="92" t="s">
        <v>451</v>
      </c>
      <c r="E387" s="92">
        <v>8</v>
      </c>
      <c r="F387" s="98" t="s">
        <v>446</v>
      </c>
      <c r="G387" s="92"/>
      <c r="H387" s="97">
        <f>'4-Owners equity'!J28</f>
        <v>0</v>
      </c>
    </row>
    <row r="388" spans="1:8">
      <c r="A388" s="92" t="str">
        <f t="shared" si="27"/>
        <v>Stara Planina Hold Plc</v>
      </c>
      <c r="B388" s="92" t="str">
        <f t="shared" si="28"/>
        <v>121227995</v>
      </c>
      <c r="C388" s="96">
        <f t="shared" si="29"/>
        <v>45930</v>
      </c>
      <c r="D388" s="92" t="s">
        <v>453</v>
      </c>
      <c r="E388" s="92">
        <v>8</v>
      </c>
      <c r="F388" s="98" t="s">
        <v>452</v>
      </c>
      <c r="G388" s="92"/>
      <c r="H388" s="97">
        <f>'4-Owners equity'!J29</f>
        <v>0</v>
      </c>
    </row>
    <row r="389" spans="1:8">
      <c r="A389" s="92" t="str">
        <f t="shared" si="27"/>
        <v>Stara Planina Hold Plc</v>
      </c>
      <c r="B389" s="92" t="str">
        <f t="shared" si="28"/>
        <v>121227995</v>
      </c>
      <c r="C389" s="96">
        <f t="shared" si="29"/>
        <v>45930</v>
      </c>
      <c r="D389" s="92" t="s">
        <v>455</v>
      </c>
      <c r="E389" s="92">
        <v>8</v>
      </c>
      <c r="F389" s="98" t="s">
        <v>454</v>
      </c>
      <c r="G389" s="92"/>
      <c r="H389" s="97">
        <f>'4-Owners equity'!J30</f>
        <v>0</v>
      </c>
    </row>
    <row r="390" spans="1:8">
      <c r="A390" s="92" t="str">
        <f t="shared" si="27"/>
        <v>Stara Planina Hold Plc</v>
      </c>
      <c r="B390" s="92" t="str">
        <f t="shared" si="28"/>
        <v>121227995</v>
      </c>
      <c r="C390" s="96">
        <f t="shared" si="29"/>
        <v>45930</v>
      </c>
      <c r="D390" s="92" t="s">
        <v>457</v>
      </c>
      <c r="E390" s="92">
        <v>8</v>
      </c>
      <c r="F390" s="98" t="s">
        <v>456</v>
      </c>
      <c r="G390" s="92"/>
      <c r="H390" s="97">
        <f>'4-Owners equity'!J31</f>
        <v>0</v>
      </c>
    </row>
    <row r="391" spans="1:8">
      <c r="A391" s="92" t="str">
        <f t="shared" si="27"/>
        <v>Stara Planina Hold Plc</v>
      </c>
      <c r="B391" s="92" t="str">
        <f t="shared" si="28"/>
        <v>121227995</v>
      </c>
      <c r="C391" s="96">
        <f t="shared" si="29"/>
        <v>45930</v>
      </c>
      <c r="D391" s="92" t="s">
        <v>459</v>
      </c>
      <c r="E391" s="92">
        <v>8</v>
      </c>
      <c r="F391" s="98" t="s">
        <v>458</v>
      </c>
      <c r="G391" s="92"/>
      <c r="H391" s="97">
        <f>'4-Owners equity'!J32</f>
        <v>0</v>
      </c>
    </row>
    <row r="392" spans="1:8">
      <c r="A392" s="92" t="str">
        <f t="shared" si="27"/>
        <v>Stara Planina Hold Plc</v>
      </c>
      <c r="B392" s="92" t="str">
        <f t="shared" si="28"/>
        <v>121227995</v>
      </c>
      <c r="C392" s="96">
        <f t="shared" si="29"/>
        <v>45930</v>
      </c>
      <c r="D392" s="92" t="s">
        <v>461</v>
      </c>
      <c r="E392" s="92">
        <v>8</v>
      </c>
      <c r="F392" s="98" t="s">
        <v>460</v>
      </c>
      <c r="G392" s="92"/>
      <c r="H392" s="97">
        <f>'4-Owners equity'!J33</f>
        <v>0</v>
      </c>
    </row>
    <row r="393" spans="1:8">
      <c r="A393" s="92" t="str">
        <f t="shared" si="27"/>
        <v>Stara Planina Hold Plc</v>
      </c>
      <c r="B393" s="92" t="str">
        <f t="shared" si="28"/>
        <v>121227995</v>
      </c>
      <c r="C393" s="96">
        <f t="shared" si="29"/>
        <v>45930</v>
      </c>
      <c r="D393" s="92" t="s">
        <v>463</v>
      </c>
      <c r="E393" s="92">
        <v>8</v>
      </c>
      <c r="F393" s="98" t="s">
        <v>462</v>
      </c>
      <c r="G393" s="92"/>
      <c r="H393" s="97">
        <f>'4-Owners equity'!J34</f>
        <v>0</v>
      </c>
    </row>
    <row r="394" spans="1:8">
      <c r="A394" s="92" t="str">
        <f t="shared" si="27"/>
        <v>Stara Planina Hold Plc</v>
      </c>
      <c r="B394" s="92" t="str">
        <f t="shared" si="28"/>
        <v>121227995</v>
      </c>
      <c r="C394" s="96">
        <f t="shared" si="29"/>
        <v>45930</v>
      </c>
      <c r="D394" s="92" t="s">
        <v>423</v>
      </c>
      <c r="E394" s="92">
        <v>9</v>
      </c>
      <c r="F394" s="98" t="s">
        <v>422</v>
      </c>
      <c r="G394" s="92"/>
      <c r="H394" s="97">
        <f>'4-Owners equity'!K13</f>
        <v>0</v>
      </c>
    </row>
    <row r="395" spans="1:8">
      <c r="A395" s="92" t="str">
        <f t="shared" si="27"/>
        <v>Stara Planina Hold Plc</v>
      </c>
      <c r="B395" s="92" t="str">
        <f t="shared" si="28"/>
        <v>121227995</v>
      </c>
      <c r="C395" s="96">
        <f t="shared" si="29"/>
        <v>45930</v>
      </c>
      <c r="D395" s="92" t="s">
        <v>425</v>
      </c>
      <c r="E395" s="92">
        <v>9</v>
      </c>
      <c r="F395" s="98" t="s">
        <v>424</v>
      </c>
      <c r="G395" s="92"/>
      <c r="H395" s="97">
        <f>'4-Owners equity'!K14</f>
        <v>0</v>
      </c>
    </row>
    <row r="396" spans="1:8">
      <c r="A396" s="92" t="str">
        <f t="shared" si="27"/>
        <v>Stara Planina Hold Plc</v>
      </c>
      <c r="B396" s="92" t="str">
        <f t="shared" si="28"/>
        <v>121227995</v>
      </c>
      <c r="C396" s="96">
        <f t="shared" si="29"/>
        <v>45930</v>
      </c>
      <c r="D396" s="92" t="s">
        <v>427</v>
      </c>
      <c r="E396" s="92">
        <v>9</v>
      </c>
      <c r="F396" s="98" t="s">
        <v>426</v>
      </c>
      <c r="G396" s="92"/>
      <c r="H396" s="97">
        <f>'4-Owners equity'!K15</f>
        <v>0</v>
      </c>
    </row>
    <row r="397" spans="1:8">
      <c r="A397" s="92" t="str">
        <f t="shared" si="27"/>
        <v>Stara Planina Hold Plc</v>
      </c>
      <c r="B397" s="92" t="str">
        <f t="shared" si="28"/>
        <v>121227995</v>
      </c>
      <c r="C397" s="96">
        <f t="shared" si="29"/>
        <v>45930</v>
      </c>
      <c r="D397" s="92" t="s">
        <v>429</v>
      </c>
      <c r="E397" s="92">
        <v>9</v>
      </c>
      <c r="F397" s="98" t="s">
        <v>428</v>
      </c>
      <c r="G397" s="92"/>
      <c r="H397" s="97">
        <f>'4-Owners equity'!K16</f>
        <v>0</v>
      </c>
    </row>
    <row r="398" spans="1:8">
      <c r="A398" s="92" t="str">
        <f t="shared" si="27"/>
        <v>Stara Planina Hold Plc</v>
      </c>
      <c r="B398" s="92" t="str">
        <f t="shared" si="28"/>
        <v>121227995</v>
      </c>
      <c r="C398" s="96">
        <f t="shared" si="29"/>
        <v>45930</v>
      </c>
      <c r="D398" s="92" t="s">
        <v>431</v>
      </c>
      <c r="E398" s="92">
        <v>9</v>
      </c>
      <c r="F398" s="98" t="s">
        <v>430</v>
      </c>
      <c r="G398" s="92"/>
      <c r="H398" s="97">
        <f>'4-Owners equity'!K17</f>
        <v>0</v>
      </c>
    </row>
    <row r="399" spans="1:8">
      <c r="A399" s="92" t="str">
        <f t="shared" si="27"/>
        <v>Stara Planina Hold Plc</v>
      </c>
      <c r="B399" s="92" t="str">
        <f t="shared" si="28"/>
        <v>121227995</v>
      </c>
      <c r="C399" s="96">
        <f t="shared" si="29"/>
        <v>45930</v>
      </c>
      <c r="D399" s="92" t="s">
        <v>433</v>
      </c>
      <c r="E399" s="92">
        <v>9</v>
      </c>
      <c r="F399" s="98" t="s">
        <v>432</v>
      </c>
      <c r="G399" s="92"/>
      <c r="H399" s="97">
        <f>'4-Owners equity'!K18</f>
        <v>0</v>
      </c>
    </row>
    <row r="400" spans="1:8">
      <c r="A400" s="92" t="str">
        <f t="shared" si="27"/>
        <v>Stara Planina Hold Plc</v>
      </c>
      <c r="B400" s="92" t="str">
        <f t="shared" si="28"/>
        <v>121227995</v>
      </c>
      <c r="C400" s="96">
        <f t="shared" si="29"/>
        <v>45930</v>
      </c>
      <c r="D400" s="92" t="s">
        <v>435</v>
      </c>
      <c r="E400" s="92">
        <v>9</v>
      </c>
      <c r="F400" s="98" t="s">
        <v>434</v>
      </c>
      <c r="G400" s="92"/>
      <c r="H400" s="97">
        <f>'4-Owners equity'!K19</f>
        <v>0</v>
      </c>
    </row>
    <row r="401" spans="1:8">
      <c r="A401" s="92" t="str">
        <f t="shared" si="27"/>
        <v>Stara Planina Hold Plc</v>
      </c>
      <c r="B401" s="92" t="str">
        <f t="shared" si="28"/>
        <v>121227995</v>
      </c>
      <c r="C401" s="96">
        <f t="shared" si="29"/>
        <v>45930</v>
      </c>
      <c r="D401" s="92" t="s">
        <v>437</v>
      </c>
      <c r="E401" s="92">
        <v>9</v>
      </c>
      <c r="F401" s="98" t="s">
        <v>436</v>
      </c>
      <c r="G401" s="92"/>
      <c r="H401" s="97">
        <f>'4-Owners equity'!K20</f>
        <v>0</v>
      </c>
    </row>
    <row r="402" spans="1:8">
      <c r="A402" s="92" t="str">
        <f t="shared" si="27"/>
        <v>Stara Planina Hold Plc</v>
      </c>
      <c r="B402" s="92" t="str">
        <f t="shared" si="28"/>
        <v>121227995</v>
      </c>
      <c r="C402" s="96">
        <f t="shared" si="29"/>
        <v>45930</v>
      </c>
      <c r="D402" s="92" t="s">
        <v>439</v>
      </c>
      <c r="E402" s="92">
        <v>9</v>
      </c>
      <c r="F402" s="98" t="s">
        <v>438</v>
      </c>
      <c r="G402" s="92"/>
      <c r="H402" s="97">
        <f>'4-Owners equity'!K21</f>
        <v>0</v>
      </c>
    </row>
    <row r="403" spans="1:8">
      <c r="A403" s="92" t="str">
        <f t="shared" si="27"/>
        <v>Stara Planina Hold Plc</v>
      </c>
      <c r="B403" s="92" t="str">
        <f t="shared" si="28"/>
        <v>121227995</v>
      </c>
      <c r="C403" s="96">
        <f t="shared" si="29"/>
        <v>45930</v>
      </c>
      <c r="D403" s="92" t="s">
        <v>441</v>
      </c>
      <c r="E403" s="92">
        <v>9</v>
      </c>
      <c r="F403" s="98" t="s">
        <v>440</v>
      </c>
      <c r="G403" s="92"/>
      <c r="H403" s="97">
        <f>'4-Owners equity'!K22</f>
        <v>0</v>
      </c>
    </row>
    <row r="404" spans="1:8">
      <c r="A404" s="92" t="str">
        <f t="shared" si="27"/>
        <v>Stara Planina Hold Plc</v>
      </c>
      <c r="B404" s="92" t="str">
        <f t="shared" si="28"/>
        <v>121227995</v>
      </c>
      <c r="C404" s="96">
        <f t="shared" si="29"/>
        <v>45930</v>
      </c>
      <c r="D404" s="92" t="s">
        <v>443</v>
      </c>
      <c r="E404" s="92">
        <v>9</v>
      </c>
      <c r="F404" s="98" t="s">
        <v>442</v>
      </c>
      <c r="G404" s="92"/>
      <c r="H404" s="97">
        <f>'4-Owners equity'!K23</f>
        <v>0</v>
      </c>
    </row>
    <row r="405" spans="1:8">
      <c r="A405" s="92" t="str">
        <f t="shared" si="27"/>
        <v>Stara Planina Hold Plc</v>
      </c>
      <c r="B405" s="92" t="str">
        <f t="shared" si="28"/>
        <v>121227995</v>
      </c>
      <c r="C405" s="96">
        <f t="shared" si="29"/>
        <v>45930</v>
      </c>
      <c r="D405" s="92" t="s">
        <v>445</v>
      </c>
      <c r="E405" s="92">
        <v>9</v>
      </c>
      <c r="F405" s="98" t="s">
        <v>444</v>
      </c>
      <c r="G405" s="92"/>
      <c r="H405" s="97">
        <f>'4-Owners equity'!K24</f>
        <v>0</v>
      </c>
    </row>
    <row r="406" spans="1:8">
      <c r="A406" s="92" t="str">
        <f t="shared" si="27"/>
        <v>Stara Planina Hold Plc</v>
      </c>
      <c r="B406" s="92" t="str">
        <f t="shared" si="28"/>
        <v>121227995</v>
      </c>
      <c r="C406" s="96">
        <f t="shared" si="29"/>
        <v>45930</v>
      </c>
      <c r="D406" s="92" t="s">
        <v>447</v>
      </c>
      <c r="E406" s="92">
        <v>9</v>
      </c>
      <c r="F406" s="98" t="s">
        <v>446</v>
      </c>
      <c r="G406" s="92"/>
      <c r="H406" s="97">
        <f>'4-Owners equity'!K25</f>
        <v>0</v>
      </c>
    </row>
    <row r="407" spans="1:8">
      <c r="A407" s="92" t="str">
        <f t="shared" si="27"/>
        <v>Stara Planina Hold Plc</v>
      </c>
      <c r="B407" s="92" t="str">
        <f t="shared" si="28"/>
        <v>121227995</v>
      </c>
      <c r="C407" s="96">
        <f t="shared" si="29"/>
        <v>45930</v>
      </c>
      <c r="D407" s="92" t="s">
        <v>449</v>
      </c>
      <c r="E407" s="92">
        <v>9</v>
      </c>
      <c r="F407" s="98" t="s">
        <v>448</v>
      </c>
      <c r="G407" s="92"/>
      <c r="H407" s="97">
        <f>'4-Owners equity'!K26</f>
        <v>0</v>
      </c>
    </row>
    <row r="408" spans="1:8">
      <c r="A408" s="92" t="str">
        <f t="shared" si="27"/>
        <v>Stara Planina Hold Plc</v>
      </c>
      <c r="B408" s="92" t="str">
        <f t="shared" si="28"/>
        <v>121227995</v>
      </c>
      <c r="C408" s="96">
        <f t="shared" si="29"/>
        <v>45930</v>
      </c>
      <c r="D408" s="92" t="s">
        <v>450</v>
      </c>
      <c r="E408" s="92">
        <v>9</v>
      </c>
      <c r="F408" s="98" t="s">
        <v>444</v>
      </c>
      <c r="G408" s="92"/>
      <c r="H408" s="97">
        <f>'4-Owners equity'!K27</f>
        <v>0</v>
      </c>
    </row>
    <row r="409" spans="1:8">
      <c r="A409" s="92" t="str">
        <f t="shared" si="27"/>
        <v>Stara Planina Hold Plc</v>
      </c>
      <c r="B409" s="92" t="str">
        <f t="shared" si="28"/>
        <v>121227995</v>
      </c>
      <c r="C409" s="96">
        <f t="shared" si="29"/>
        <v>45930</v>
      </c>
      <c r="D409" s="92" t="s">
        <v>451</v>
      </c>
      <c r="E409" s="92">
        <v>9</v>
      </c>
      <c r="F409" s="98" t="s">
        <v>446</v>
      </c>
      <c r="G409" s="92"/>
      <c r="H409" s="97">
        <f>'4-Owners equity'!K28</f>
        <v>0</v>
      </c>
    </row>
    <row r="410" spans="1:8">
      <c r="A410" s="92" t="str">
        <f t="shared" ref="A410:A459" si="30">pdeName</f>
        <v>Stara Planina Hold Plc</v>
      </c>
      <c r="B410" s="92" t="str">
        <f t="shared" ref="B410:B459" si="31">pdeBulstat</f>
        <v>121227995</v>
      </c>
      <c r="C410" s="96">
        <f t="shared" ref="C410:C459" si="32">endDate</f>
        <v>45930</v>
      </c>
      <c r="D410" s="92" t="s">
        <v>453</v>
      </c>
      <c r="E410" s="92">
        <v>9</v>
      </c>
      <c r="F410" s="98" t="s">
        <v>452</v>
      </c>
      <c r="G410" s="92"/>
      <c r="H410" s="97">
        <f>'4-Owners equity'!K29</f>
        <v>0</v>
      </c>
    </row>
    <row r="411" spans="1:8">
      <c r="A411" s="92" t="str">
        <f t="shared" si="30"/>
        <v>Stara Planina Hold Plc</v>
      </c>
      <c r="B411" s="92" t="str">
        <f t="shared" si="31"/>
        <v>121227995</v>
      </c>
      <c r="C411" s="96">
        <f t="shared" si="32"/>
        <v>45930</v>
      </c>
      <c r="D411" s="92" t="s">
        <v>455</v>
      </c>
      <c r="E411" s="92">
        <v>9</v>
      </c>
      <c r="F411" s="98" t="s">
        <v>454</v>
      </c>
      <c r="G411" s="92"/>
      <c r="H411" s="97">
        <f>'4-Owners equity'!K30</f>
        <v>0</v>
      </c>
    </row>
    <row r="412" spans="1:8">
      <c r="A412" s="92" t="str">
        <f t="shared" si="30"/>
        <v>Stara Planina Hold Plc</v>
      </c>
      <c r="B412" s="92" t="str">
        <f t="shared" si="31"/>
        <v>121227995</v>
      </c>
      <c r="C412" s="96">
        <f t="shared" si="32"/>
        <v>45930</v>
      </c>
      <c r="D412" s="92" t="s">
        <v>457</v>
      </c>
      <c r="E412" s="92">
        <v>9</v>
      </c>
      <c r="F412" s="98" t="s">
        <v>456</v>
      </c>
      <c r="G412" s="92"/>
      <c r="H412" s="97">
        <f>'4-Owners equity'!K31</f>
        <v>0</v>
      </c>
    </row>
    <row r="413" spans="1:8">
      <c r="A413" s="92" t="str">
        <f t="shared" si="30"/>
        <v>Stara Planina Hold Plc</v>
      </c>
      <c r="B413" s="92" t="str">
        <f t="shared" si="31"/>
        <v>121227995</v>
      </c>
      <c r="C413" s="96">
        <f t="shared" si="32"/>
        <v>45930</v>
      </c>
      <c r="D413" s="92" t="s">
        <v>459</v>
      </c>
      <c r="E413" s="92">
        <v>9</v>
      </c>
      <c r="F413" s="98" t="s">
        <v>458</v>
      </c>
      <c r="G413" s="92"/>
      <c r="H413" s="97">
        <f>'4-Owners equity'!K32</f>
        <v>0</v>
      </c>
    </row>
    <row r="414" spans="1:8">
      <c r="A414" s="92" t="str">
        <f t="shared" si="30"/>
        <v>Stara Planina Hold Plc</v>
      </c>
      <c r="B414" s="92" t="str">
        <f t="shared" si="31"/>
        <v>121227995</v>
      </c>
      <c r="C414" s="96">
        <f t="shared" si="32"/>
        <v>45930</v>
      </c>
      <c r="D414" s="92" t="s">
        <v>461</v>
      </c>
      <c r="E414" s="92">
        <v>9</v>
      </c>
      <c r="F414" s="98" t="s">
        <v>460</v>
      </c>
      <c r="G414" s="92"/>
      <c r="H414" s="97">
        <f>'4-Owners equity'!K33</f>
        <v>0</v>
      </c>
    </row>
    <row r="415" spans="1:8">
      <c r="A415" s="92" t="str">
        <f t="shared" si="30"/>
        <v>Stara Planina Hold Plc</v>
      </c>
      <c r="B415" s="92" t="str">
        <f t="shared" si="31"/>
        <v>121227995</v>
      </c>
      <c r="C415" s="96">
        <f t="shared" si="32"/>
        <v>45930</v>
      </c>
      <c r="D415" s="92" t="s">
        <v>463</v>
      </c>
      <c r="E415" s="92">
        <v>9</v>
      </c>
      <c r="F415" s="98" t="s">
        <v>462</v>
      </c>
      <c r="G415" s="92"/>
      <c r="H415" s="97">
        <f>'4-Owners equity'!K34</f>
        <v>0</v>
      </c>
    </row>
    <row r="416" spans="1:8">
      <c r="A416" s="92" t="str">
        <f t="shared" si="30"/>
        <v>Stara Planina Hold Plc</v>
      </c>
      <c r="B416" s="92" t="str">
        <f t="shared" si="31"/>
        <v>121227995</v>
      </c>
      <c r="C416" s="96">
        <f t="shared" si="32"/>
        <v>45930</v>
      </c>
      <c r="D416" s="92" t="s">
        <v>423</v>
      </c>
      <c r="E416" s="92">
        <v>10</v>
      </c>
      <c r="F416" s="98" t="s">
        <v>422</v>
      </c>
      <c r="G416" s="92"/>
      <c r="H416" s="97">
        <f>'4-Owners equity'!L13</f>
        <v>47999</v>
      </c>
    </row>
    <row r="417" spans="1:8">
      <c r="A417" s="92" t="str">
        <f t="shared" si="30"/>
        <v>Stara Planina Hold Plc</v>
      </c>
      <c r="B417" s="92" t="str">
        <f t="shared" si="31"/>
        <v>121227995</v>
      </c>
      <c r="C417" s="96">
        <f t="shared" si="32"/>
        <v>45930</v>
      </c>
      <c r="D417" s="92" t="s">
        <v>425</v>
      </c>
      <c r="E417" s="92">
        <v>10</v>
      </c>
      <c r="F417" s="98" t="s">
        <v>424</v>
      </c>
      <c r="G417" s="92"/>
      <c r="H417" s="97">
        <f>'4-Owners equity'!L14</f>
        <v>0</v>
      </c>
    </row>
    <row r="418" spans="1:8">
      <c r="A418" s="92" t="str">
        <f t="shared" si="30"/>
        <v>Stara Planina Hold Plc</v>
      </c>
      <c r="B418" s="92" t="str">
        <f t="shared" si="31"/>
        <v>121227995</v>
      </c>
      <c r="C418" s="96">
        <f t="shared" si="32"/>
        <v>45930</v>
      </c>
      <c r="D418" s="92" t="s">
        <v>427</v>
      </c>
      <c r="E418" s="92">
        <v>10</v>
      </c>
      <c r="F418" s="98" t="s">
        <v>426</v>
      </c>
      <c r="G418" s="92"/>
      <c r="H418" s="97">
        <f>'4-Owners equity'!L15</f>
        <v>0</v>
      </c>
    </row>
    <row r="419" spans="1:8">
      <c r="A419" s="92" t="str">
        <f t="shared" si="30"/>
        <v>Stara Planina Hold Plc</v>
      </c>
      <c r="B419" s="92" t="str">
        <f t="shared" si="31"/>
        <v>121227995</v>
      </c>
      <c r="C419" s="96">
        <f t="shared" si="32"/>
        <v>45930</v>
      </c>
      <c r="D419" s="92" t="s">
        <v>429</v>
      </c>
      <c r="E419" s="92">
        <v>10</v>
      </c>
      <c r="F419" s="98" t="s">
        <v>428</v>
      </c>
      <c r="G419" s="92"/>
      <c r="H419" s="97">
        <f>'4-Owners equity'!L16</f>
        <v>0</v>
      </c>
    </row>
    <row r="420" spans="1:8">
      <c r="A420" s="92" t="str">
        <f t="shared" si="30"/>
        <v>Stara Planina Hold Plc</v>
      </c>
      <c r="B420" s="92" t="str">
        <f t="shared" si="31"/>
        <v>121227995</v>
      </c>
      <c r="C420" s="96">
        <f t="shared" si="32"/>
        <v>45930</v>
      </c>
      <c r="D420" s="92" t="s">
        <v>431</v>
      </c>
      <c r="E420" s="92">
        <v>10</v>
      </c>
      <c r="F420" s="98" t="s">
        <v>430</v>
      </c>
      <c r="G420" s="92"/>
      <c r="H420" s="97">
        <f>'4-Owners equity'!L17</f>
        <v>47999</v>
      </c>
    </row>
    <row r="421" spans="1:8">
      <c r="A421" s="92" t="str">
        <f t="shared" si="30"/>
        <v>Stara Planina Hold Plc</v>
      </c>
      <c r="B421" s="92" t="str">
        <f t="shared" si="31"/>
        <v>121227995</v>
      </c>
      <c r="C421" s="96">
        <f t="shared" si="32"/>
        <v>45930</v>
      </c>
      <c r="D421" s="92" t="s">
        <v>433</v>
      </c>
      <c r="E421" s="92">
        <v>10</v>
      </c>
      <c r="F421" s="98" t="s">
        <v>432</v>
      </c>
      <c r="G421" s="92"/>
      <c r="H421" s="97">
        <f>'4-Owners equity'!L18</f>
        <v>5626</v>
      </c>
    </row>
    <row r="422" spans="1:8">
      <c r="A422" s="92" t="str">
        <f t="shared" si="30"/>
        <v>Stara Planina Hold Plc</v>
      </c>
      <c r="B422" s="92" t="str">
        <f t="shared" si="31"/>
        <v>121227995</v>
      </c>
      <c r="C422" s="96">
        <f t="shared" si="32"/>
        <v>45930</v>
      </c>
      <c r="D422" s="92" t="s">
        <v>435</v>
      </c>
      <c r="E422" s="92">
        <v>10</v>
      </c>
      <c r="F422" s="98" t="s">
        <v>434</v>
      </c>
      <c r="G422" s="92"/>
      <c r="H422" s="97">
        <f>'4-Owners equity'!L19</f>
        <v>-6545</v>
      </c>
    </row>
    <row r="423" spans="1:8">
      <c r="A423" s="92" t="str">
        <f t="shared" si="30"/>
        <v>Stara Planina Hold Plc</v>
      </c>
      <c r="B423" s="92" t="str">
        <f t="shared" si="31"/>
        <v>121227995</v>
      </c>
      <c r="C423" s="96">
        <f t="shared" si="32"/>
        <v>45930</v>
      </c>
      <c r="D423" s="92" t="s">
        <v>437</v>
      </c>
      <c r="E423" s="92">
        <v>10</v>
      </c>
      <c r="F423" s="98" t="s">
        <v>436</v>
      </c>
      <c r="G423" s="92"/>
      <c r="H423" s="97">
        <f>'4-Owners equity'!L20</f>
        <v>-6545</v>
      </c>
    </row>
    <row r="424" spans="1:8">
      <c r="A424" s="92" t="str">
        <f t="shared" si="30"/>
        <v>Stara Planina Hold Plc</v>
      </c>
      <c r="B424" s="92" t="str">
        <f t="shared" si="31"/>
        <v>121227995</v>
      </c>
      <c r="C424" s="96">
        <f t="shared" si="32"/>
        <v>45930</v>
      </c>
      <c r="D424" s="92" t="s">
        <v>439</v>
      </c>
      <c r="E424" s="92">
        <v>10</v>
      </c>
      <c r="F424" s="98" t="s">
        <v>438</v>
      </c>
      <c r="G424" s="92"/>
      <c r="H424" s="97">
        <f>'4-Owners equity'!L21</f>
        <v>0</v>
      </c>
    </row>
    <row r="425" spans="1:8">
      <c r="A425" s="92" t="str">
        <f t="shared" si="30"/>
        <v>Stara Planina Hold Plc</v>
      </c>
      <c r="B425" s="92" t="str">
        <f t="shared" si="31"/>
        <v>121227995</v>
      </c>
      <c r="C425" s="96">
        <f t="shared" si="32"/>
        <v>45930</v>
      </c>
      <c r="D425" s="92" t="s">
        <v>441</v>
      </c>
      <c r="E425" s="92">
        <v>10</v>
      </c>
      <c r="F425" s="98" t="s">
        <v>440</v>
      </c>
      <c r="G425" s="92"/>
      <c r="H425" s="97">
        <f>'4-Owners equity'!L22</f>
        <v>0</v>
      </c>
    </row>
    <row r="426" spans="1:8">
      <c r="A426" s="92" t="str">
        <f t="shared" si="30"/>
        <v>Stara Planina Hold Plc</v>
      </c>
      <c r="B426" s="92" t="str">
        <f t="shared" si="31"/>
        <v>121227995</v>
      </c>
      <c r="C426" s="96">
        <f t="shared" si="32"/>
        <v>45930</v>
      </c>
      <c r="D426" s="92" t="s">
        <v>443</v>
      </c>
      <c r="E426" s="92">
        <v>10</v>
      </c>
      <c r="F426" s="98" t="s">
        <v>442</v>
      </c>
      <c r="G426" s="92"/>
      <c r="H426" s="97">
        <f>'4-Owners equity'!L23</f>
        <v>0</v>
      </c>
    </row>
    <row r="427" spans="1:8">
      <c r="A427" s="92" t="str">
        <f t="shared" si="30"/>
        <v>Stara Planina Hold Plc</v>
      </c>
      <c r="B427" s="92" t="str">
        <f t="shared" si="31"/>
        <v>121227995</v>
      </c>
      <c r="C427" s="96">
        <f t="shared" si="32"/>
        <v>45930</v>
      </c>
      <c r="D427" s="92" t="s">
        <v>445</v>
      </c>
      <c r="E427" s="92">
        <v>10</v>
      </c>
      <c r="F427" s="98" t="s">
        <v>444</v>
      </c>
      <c r="G427" s="92"/>
      <c r="H427" s="97">
        <f>'4-Owners equity'!L24</f>
        <v>0</v>
      </c>
    </row>
    <row r="428" spans="1:8">
      <c r="A428" s="92" t="str">
        <f t="shared" si="30"/>
        <v>Stara Planina Hold Plc</v>
      </c>
      <c r="B428" s="92" t="str">
        <f t="shared" si="31"/>
        <v>121227995</v>
      </c>
      <c r="C428" s="96">
        <f t="shared" si="32"/>
        <v>45930</v>
      </c>
      <c r="D428" s="92" t="s">
        <v>447</v>
      </c>
      <c r="E428" s="92">
        <v>10</v>
      </c>
      <c r="F428" s="98" t="s">
        <v>446</v>
      </c>
      <c r="G428" s="92"/>
      <c r="H428" s="97">
        <f>'4-Owners equity'!L25</f>
        <v>0</v>
      </c>
    </row>
    <row r="429" spans="1:8">
      <c r="A429" s="92" t="str">
        <f t="shared" si="30"/>
        <v>Stara Planina Hold Plc</v>
      </c>
      <c r="B429" s="92" t="str">
        <f t="shared" si="31"/>
        <v>121227995</v>
      </c>
      <c r="C429" s="96">
        <f t="shared" si="32"/>
        <v>45930</v>
      </c>
      <c r="D429" s="92" t="s">
        <v>449</v>
      </c>
      <c r="E429" s="92">
        <v>10</v>
      </c>
      <c r="F429" s="98" t="s">
        <v>448</v>
      </c>
      <c r="G429" s="92"/>
      <c r="H429" s="97">
        <f>'4-Owners equity'!L26</f>
        <v>0</v>
      </c>
    </row>
    <row r="430" spans="1:8">
      <c r="A430" s="92" t="str">
        <f t="shared" si="30"/>
        <v>Stara Planina Hold Plc</v>
      </c>
      <c r="B430" s="92" t="str">
        <f t="shared" si="31"/>
        <v>121227995</v>
      </c>
      <c r="C430" s="96">
        <f t="shared" si="32"/>
        <v>45930</v>
      </c>
      <c r="D430" s="92" t="s">
        <v>450</v>
      </c>
      <c r="E430" s="92">
        <v>10</v>
      </c>
      <c r="F430" s="98" t="s">
        <v>444</v>
      </c>
      <c r="G430" s="92"/>
      <c r="H430" s="97">
        <f>'4-Owners equity'!L27</f>
        <v>0</v>
      </c>
    </row>
    <row r="431" spans="1:8">
      <c r="A431" s="92" t="str">
        <f t="shared" si="30"/>
        <v>Stara Planina Hold Plc</v>
      </c>
      <c r="B431" s="92" t="str">
        <f t="shared" si="31"/>
        <v>121227995</v>
      </c>
      <c r="C431" s="96">
        <f t="shared" si="32"/>
        <v>45930</v>
      </c>
      <c r="D431" s="92" t="s">
        <v>451</v>
      </c>
      <c r="E431" s="92">
        <v>10</v>
      </c>
      <c r="F431" s="98" t="s">
        <v>446</v>
      </c>
      <c r="G431" s="92"/>
      <c r="H431" s="97">
        <f>'4-Owners equity'!L28</f>
        <v>0</v>
      </c>
    </row>
    <row r="432" spans="1:8">
      <c r="A432" s="92" t="str">
        <f t="shared" si="30"/>
        <v>Stara Planina Hold Plc</v>
      </c>
      <c r="B432" s="92" t="str">
        <f t="shared" si="31"/>
        <v>121227995</v>
      </c>
      <c r="C432" s="96">
        <f t="shared" si="32"/>
        <v>45930</v>
      </c>
      <c r="D432" s="92" t="s">
        <v>453</v>
      </c>
      <c r="E432" s="92">
        <v>10</v>
      </c>
      <c r="F432" s="98" t="s">
        <v>452</v>
      </c>
      <c r="G432" s="92"/>
      <c r="H432" s="97">
        <f>'4-Owners equity'!L29</f>
        <v>0</v>
      </c>
    </row>
    <row r="433" spans="1:8">
      <c r="A433" s="92" t="str">
        <f t="shared" si="30"/>
        <v>Stara Planina Hold Plc</v>
      </c>
      <c r="B433" s="92" t="str">
        <f t="shared" si="31"/>
        <v>121227995</v>
      </c>
      <c r="C433" s="96">
        <f t="shared" si="32"/>
        <v>45930</v>
      </c>
      <c r="D433" s="92" t="s">
        <v>455</v>
      </c>
      <c r="E433" s="92">
        <v>10</v>
      </c>
      <c r="F433" s="98" t="s">
        <v>454</v>
      </c>
      <c r="G433" s="92"/>
      <c r="H433" s="97">
        <f>'4-Owners equity'!L30</f>
        <v>1</v>
      </c>
    </row>
    <row r="434" spans="1:8">
      <c r="A434" s="92" t="str">
        <f t="shared" si="30"/>
        <v>Stara Planina Hold Plc</v>
      </c>
      <c r="B434" s="92" t="str">
        <f t="shared" si="31"/>
        <v>121227995</v>
      </c>
      <c r="C434" s="96">
        <f t="shared" si="32"/>
        <v>45930</v>
      </c>
      <c r="D434" s="92" t="s">
        <v>457</v>
      </c>
      <c r="E434" s="92">
        <v>10</v>
      </c>
      <c r="F434" s="98" t="s">
        <v>456</v>
      </c>
      <c r="G434" s="92"/>
      <c r="H434" s="97">
        <f>'4-Owners equity'!L31</f>
        <v>47081</v>
      </c>
    </row>
    <row r="435" spans="1:8">
      <c r="A435" s="92" t="str">
        <f t="shared" si="30"/>
        <v>Stara Planina Hold Plc</v>
      </c>
      <c r="B435" s="92" t="str">
        <f t="shared" si="31"/>
        <v>121227995</v>
      </c>
      <c r="C435" s="96">
        <f t="shared" si="32"/>
        <v>45930</v>
      </c>
      <c r="D435" s="92" t="s">
        <v>459</v>
      </c>
      <c r="E435" s="92">
        <v>10</v>
      </c>
      <c r="F435" s="98" t="s">
        <v>458</v>
      </c>
      <c r="G435" s="92"/>
      <c r="H435" s="97">
        <f>'4-Owners equity'!L32</f>
        <v>0</v>
      </c>
    </row>
    <row r="436" spans="1:8">
      <c r="A436" s="92" t="str">
        <f t="shared" si="30"/>
        <v>Stara Planina Hold Plc</v>
      </c>
      <c r="B436" s="92" t="str">
        <f t="shared" si="31"/>
        <v>121227995</v>
      </c>
      <c r="C436" s="96">
        <f t="shared" si="32"/>
        <v>45930</v>
      </c>
      <c r="D436" s="92" t="s">
        <v>461</v>
      </c>
      <c r="E436" s="92">
        <v>10</v>
      </c>
      <c r="F436" s="98" t="s">
        <v>460</v>
      </c>
      <c r="G436" s="92"/>
      <c r="H436" s="97">
        <f>'4-Owners equity'!L33</f>
        <v>0</v>
      </c>
    </row>
    <row r="437" spans="1:8">
      <c r="A437" s="92" t="str">
        <f t="shared" si="30"/>
        <v>Stara Planina Hold Plc</v>
      </c>
      <c r="B437" s="92" t="str">
        <f t="shared" si="31"/>
        <v>121227995</v>
      </c>
      <c r="C437" s="96">
        <f t="shared" si="32"/>
        <v>45930</v>
      </c>
      <c r="D437" s="92" t="s">
        <v>463</v>
      </c>
      <c r="E437" s="92">
        <v>10</v>
      </c>
      <c r="F437" s="98" t="s">
        <v>462</v>
      </c>
      <c r="G437" s="92"/>
      <c r="H437" s="97">
        <f>'4-Owners equity'!L34</f>
        <v>47081</v>
      </c>
    </row>
    <row r="438" spans="1:8">
      <c r="A438" s="92" t="str">
        <f t="shared" si="30"/>
        <v>Stara Planina Hold Plc</v>
      </c>
      <c r="B438" s="92" t="str">
        <f t="shared" si="31"/>
        <v>121227995</v>
      </c>
      <c r="C438" s="96">
        <f t="shared" si="32"/>
        <v>45930</v>
      </c>
      <c r="D438" s="92" t="s">
        <v>423</v>
      </c>
      <c r="E438" s="92">
        <v>11</v>
      </c>
      <c r="F438" s="98" t="s">
        <v>422</v>
      </c>
      <c r="G438" s="92"/>
      <c r="H438" s="97">
        <f>'4-Owners equity'!M13</f>
        <v>0</v>
      </c>
    </row>
    <row r="439" spans="1:8">
      <c r="A439" s="92" t="str">
        <f t="shared" si="30"/>
        <v>Stara Planina Hold Plc</v>
      </c>
      <c r="B439" s="92" t="str">
        <f t="shared" si="31"/>
        <v>121227995</v>
      </c>
      <c r="C439" s="96">
        <f t="shared" si="32"/>
        <v>45930</v>
      </c>
      <c r="D439" s="92" t="s">
        <v>425</v>
      </c>
      <c r="E439" s="92">
        <v>11</v>
      </c>
      <c r="F439" s="98" t="s">
        <v>424</v>
      </c>
      <c r="G439" s="92"/>
      <c r="H439" s="97">
        <f>'4-Owners equity'!M14</f>
        <v>0</v>
      </c>
    </row>
    <row r="440" spans="1:8">
      <c r="A440" s="92" t="str">
        <f t="shared" si="30"/>
        <v>Stara Planina Hold Plc</v>
      </c>
      <c r="B440" s="92" t="str">
        <f t="shared" si="31"/>
        <v>121227995</v>
      </c>
      <c r="C440" s="96">
        <f t="shared" si="32"/>
        <v>45930</v>
      </c>
      <c r="D440" s="92" t="s">
        <v>427</v>
      </c>
      <c r="E440" s="92">
        <v>11</v>
      </c>
      <c r="F440" s="98" t="s">
        <v>426</v>
      </c>
      <c r="G440" s="92"/>
      <c r="H440" s="97">
        <f>'4-Owners equity'!M15</f>
        <v>0</v>
      </c>
    </row>
    <row r="441" spans="1:8">
      <c r="A441" s="92" t="str">
        <f t="shared" si="30"/>
        <v>Stara Planina Hold Plc</v>
      </c>
      <c r="B441" s="92" t="str">
        <f t="shared" si="31"/>
        <v>121227995</v>
      </c>
      <c r="C441" s="96">
        <f t="shared" si="32"/>
        <v>45930</v>
      </c>
      <c r="D441" s="92" t="s">
        <v>429</v>
      </c>
      <c r="E441" s="92">
        <v>11</v>
      </c>
      <c r="F441" s="98" t="s">
        <v>428</v>
      </c>
      <c r="G441" s="92"/>
      <c r="H441" s="97">
        <f>'4-Owners equity'!M16</f>
        <v>0</v>
      </c>
    </row>
    <row r="442" spans="1:8">
      <c r="A442" s="92" t="str">
        <f t="shared" si="30"/>
        <v>Stara Planina Hold Plc</v>
      </c>
      <c r="B442" s="92" t="str">
        <f t="shared" si="31"/>
        <v>121227995</v>
      </c>
      <c r="C442" s="96">
        <f t="shared" si="32"/>
        <v>45930</v>
      </c>
      <c r="D442" s="92" t="s">
        <v>431</v>
      </c>
      <c r="E442" s="92">
        <v>11</v>
      </c>
      <c r="F442" s="98" t="s">
        <v>430</v>
      </c>
      <c r="G442" s="92"/>
      <c r="H442" s="97">
        <f>'4-Owners equity'!M17</f>
        <v>0</v>
      </c>
    </row>
    <row r="443" spans="1:8">
      <c r="A443" s="92" t="str">
        <f t="shared" si="30"/>
        <v>Stara Planina Hold Plc</v>
      </c>
      <c r="B443" s="92" t="str">
        <f t="shared" si="31"/>
        <v>121227995</v>
      </c>
      <c r="C443" s="96">
        <f t="shared" si="32"/>
        <v>45930</v>
      </c>
      <c r="D443" s="92" t="s">
        <v>433</v>
      </c>
      <c r="E443" s="92">
        <v>11</v>
      </c>
      <c r="F443" s="98" t="s">
        <v>432</v>
      </c>
      <c r="G443" s="92"/>
      <c r="H443" s="97">
        <f>'4-Owners equity'!M18</f>
        <v>0</v>
      </c>
    </row>
    <row r="444" spans="1:8">
      <c r="A444" s="92" t="str">
        <f t="shared" si="30"/>
        <v>Stara Planina Hold Plc</v>
      </c>
      <c r="B444" s="92" t="str">
        <f t="shared" si="31"/>
        <v>121227995</v>
      </c>
      <c r="C444" s="96">
        <f t="shared" si="32"/>
        <v>45930</v>
      </c>
      <c r="D444" s="92" t="s">
        <v>435</v>
      </c>
      <c r="E444" s="92">
        <v>11</v>
      </c>
      <c r="F444" s="98" t="s">
        <v>434</v>
      </c>
      <c r="G444" s="92"/>
      <c r="H444" s="97">
        <f>'4-Owners equity'!M19</f>
        <v>0</v>
      </c>
    </row>
    <row r="445" spans="1:8">
      <c r="A445" s="92" t="str">
        <f t="shared" si="30"/>
        <v>Stara Planina Hold Plc</v>
      </c>
      <c r="B445" s="92" t="str">
        <f t="shared" si="31"/>
        <v>121227995</v>
      </c>
      <c r="C445" s="96">
        <f t="shared" si="32"/>
        <v>45930</v>
      </c>
      <c r="D445" s="92" t="s">
        <v>437</v>
      </c>
      <c r="E445" s="92">
        <v>11</v>
      </c>
      <c r="F445" s="98" t="s">
        <v>436</v>
      </c>
      <c r="G445" s="92"/>
      <c r="H445" s="97">
        <f>'4-Owners equity'!M20</f>
        <v>0</v>
      </c>
    </row>
    <row r="446" spans="1:8">
      <c r="A446" s="92" t="str">
        <f t="shared" si="30"/>
        <v>Stara Planina Hold Plc</v>
      </c>
      <c r="B446" s="92" t="str">
        <f t="shared" si="31"/>
        <v>121227995</v>
      </c>
      <c r="C446" s="96">
        <f t="shared" si="32"/>
        <v>45930</v>
      </c>
      <c r="D446" s="92" t="s">
        <v>439</v>
      </c>
      <c r="E446" s="92">
        <v>11</v>
      </c>
      <c r="F446" s="98" t="s">
        <v>438</v>
      </c>
      <c r="G446" s="92"/>
      <c r="H446" s="97">
        <f>'4-Owners equity'!M21</f>
        <v>0</v>
      </c>
    </row>
    <row r="447" spans="1:8">
      <c r="A447" s="92" t="str">
        <f t="shared" si="30"/>
        <v>Stara Planina Hold Plc</v>
      </c>
      <c r="B447" s="92" t="str">
        <f t="shared" si="31"/>
        <v>121227995</v>
      </c>
      <c r="C447" s="96">
        <f t="shared" si="32"/>
        <v>45930</v>
      </c>
      <c r="D447" s="92" t="s">
        <v>441</v>
      </c>
      <c r="E447" s="92">
        <v>11</v>
      </c>
      <c r="F447" s="98" t="s">
        <v>440</v>
      </c>
      <c r="G447" s="92"/>
      <c r="H447" s="97">
        <f>'4-Owners equity'!M22</f>
        <v>0</v>
      </c>
    </row>
    <row r="448" spans="1:8">
      <c r="A448" s="92" t="str">
        <f t="shared" si="30"/>
        <v>Stara Planina Hold Plc</v>
      </c>
      <c r="B448" s="92" t="str">
        <f t="shared" si="31"/>
        <v>121227995</v>
      </c>
      <c r="C448" s="96">
        <f t="shared" si="32"/>
        <v>45930</v>
      </c>
      <c r="D448" s="92" t="s">
        <v>443</v>
      </c>
      <c r="E448" s="92">
        <v>11</v>
      </c>
      <c r="F448" s="98" t="s">
        <v>442</v>
      </c>
      <c r="G448" s="92"/>
      <c r="H448" s="97">
        <f>'4-Owners equity'!M23</f>
        <v>0</v>
      </c>
    </row>
    <row r="449" spans="1:8">
      <c r="A449" s="92" t="str">
        <f t="shared" si="30"/>
        <v>Stara Planina Hold Plc</v>
      </c>
      <c r="B449" s="92" t="str">
        <f t="shared" si="31"/>
        <v>121227995</v>
      </c>
      <c r="C449" s="96">
        <f t="shared" si="32"/>
        <v>45930</v>
      </c>
      <c r="D449" s="92" t="s">
        <v>445</v>
      </c>
      <c r="E449" s="92">
        <v>11</v>
      </c>
      <c r="F449" s="98" t="s">
        <v>444</v>
      </c>
      <c r="G449" s="92"/>
      <c r="H449" s="97">
        <f>'4-Owners equity'!M24</f>
        <v>0</v>
      </c>
    </row>
    <row r="450" spans="1:8">
      <c r="A450" s="92" t="str">
        <f t="shared" si="30"/>
        <v>Stara Planina Hold Plc</v>
      </c>
      <c r="B450" s="92" t="str">
        <f t="shared" si="31"/>
        <v>121227995</v>
      </c>
      <c r="C450" s="96">
        <f t="shared" si="32"/>
        <v>45930</v>
      </c>
      <c r="D450" s="92" t="s">
        <v>447</v>
      </c>
      <c r="E450" s="92">
        <v>11</v>
      </c>
      <c r="F450" s="98" t="s">
        <v>446</v>
      </c>
      <c r="G450" s="92"/>
      <c r="H450" s="97">
        <f>'4-Owners equity'!M25</f>
        <v>0</v>
      </c>
    </row>
    <row r="451" spans="1:8">
      <c r="A451" s="92" t="str">
        <f t="shared" si="30"/>
        <v>Stara Planina Hold Plc</v>
      </c>
      <c r="B451" s="92" t="str">
        <f t="shared" si="31"/>
        <v>121227995</v>
      </c>
      <c r="C451" s="96">
        <f t="shared" si="32"/>
        <v>45930</v>
      </c>
      <c r="D451" s="92" t="s">
        <v>449</v>
      </c>
      <c r="E451" s="92">
        <v>11</v>
      </c>
      <c r="F451" s="98" t="s">
        <v>448</v>
      </c>
      <c r="G451" s="92"/>
      <c r="H451" s="97">
        <f>'4-Owners equity'!M26</f>
        <v>0</v>
      </c>
    </row>
    <row r="452" spans="1:8">
      <c r="A452" s="92" t="str">
        <f t="shared" si="30"/>
        <v>Stara Planina Hold Plc</v>
      </c>
      <c r="B452" s="92" t="str">
        <f t="shared" si="31"/>
        <v>121227995</v>
      </c>
      <c r="C452" s="96">
        <f t="shared" si="32"/>
        <v>45930</v>
      </c>
      <c r="D452" s="92" t="s">
        <v>450</v>
      </c>
      <c r="E452" s="92">
        <v>11</v>
      </c>
      <c r="F452" s="98" t="s">
        <v>444</v>
      </c>
      <c r="G452" s="92"/>
      <c r="H452" s="97">
        <f>'4-Owners equity'!M27</f>
        <v>0</v>
      </c>
    </row>
    <row r="453" spans="1:8">
      <c r="A453" s="92" t="str">
        <f t="shared" si="30"/>
        <v>Stara Planina Hold Plc</v>
      </c>
      <c r="B453" s="92" t="str">
        <f t="shared" si="31"/>
        <v>121227995</v>
      </c>
      <c r="C453" s="96">
        <f t="shared" si="32"/>
        <v>45930</v>
      </c>
      <c r="D453" s="92" t="s">
        <v>451</v>
      </c>
      <c r="E453" s="92">
        <v>11</v>
      </c>
      <c r="F453" s="98" t="s">
        <v>446</v>
      </c>
      <c r="G453" s="92"/>
      <c r="H453" s="97">
        <f>'4-Owners equity'!M28</f>
        <v>0</v>
      </c>
    </row>
    <row r="454" spans="1:8">
      <c r="A454" s="92" t="str">
        <f t="shared" si="30"/>
        <v>Stara Planina Hold Plc</v>
      </c>
      <c r="B454" s="92" t="str">
        <f t="shared" si="31"/>
        <v>121227995</v>
      </c>
      <c r="C454" s="96">
        <f t="shared" si="32"/>
        <v>45930</v>
      </c>
      <c r="D454" s="92" t="s">
        <v>453</v>
      </c>
      <c r="E454" s="92">
        <v>11</v>
      </c>
      <c r="F454" s="98" t="s">
        <v>452</v>
      </c>
      <c r="G454" s="92"/>
      <c r="H454" s="97">
        <f>'4-Owners equity'!M29</f>
        <v>0</v>
      </c>
    </row>
    <row r="455" spans="1:8">
      <c r="A455" s="92" t="str">
        <f t="shared" si="30"/>
        <v>Stara Planina Hold Plc</v>
      </c>
      <c r="B455" s="92" t="str">
        <f t="shared" si="31"/>
        <v>121227995</v>
      </c>
      <c r="C455" s="96">
        <f t="shared" si="32"/>
        <v>45930</v>
      </c>
      <c r="D455" s="92" t="s">
        <v>455</v>
      </c>
      <c r="E455" s="92">
        <v>11</v>
      </c>
      <c r="F455" s="98" t="s">
        <v>454</v>
      </c>
      <c r="G455" s="92"/>
      <c r="H455" s="97">
        <f>'4-Owners equity'!M30</f>
        <v>0</v>
      </c>
    </row>
    <row r="456" spans="1:8">
      <c r="A456" s="92" t="str">
        <f t="shared" si="30"/>
        <v>Stara Planina Hold Plc</v>
      </c>
      <c r="B456" s="92" t="str">
        <f t="shared" si="31"/>
        <v>121227995</v>
      </c>
      <c r="C456" s="96">
        <f t="shared" si="32"/>
        <v>45930</v>
      </c>
      <c r="D456" s="92" t="s">
        <v>457</v>
      </c>
      <c r="E456" s="92">
        <v>11</v>
      </c>
      <c r="F456" s="98" t="s">
        <v>456</v>
      </c>
      <c r="G456" s="92"/>
      <c r="H456" s="97">
        <f>'4-Owners equity'!M31</f>
        <v>0</v>
      </c>
    </row>
    <row r="457" spans="1:8">
      <c r="A457" s="92" t="str">
        <f t="shared" si="30"/>
        <v>Stara Planina Hold Plc</v>
      </c>
      <c r="B457" s="92" t="str">
        <f t="shared" si="31"/>
        <v>121227995</v>
      </c>
      <c r="C457" s="96">
        <f t="shared" si="32"/>
        <v>45930</v>
      </c>
      <c r="D457" s="92" t="s">
        <v>459</v>
      </c>
      <c r="E457" s="92">
        <v>11</v>
      </c>
      <c r="F457" s="98" t="s">
        <v>458</v>
      </c>
      <c r="G457" s="92"/>
      <c r="H457" s="97">
        <f>'4-Owners equity'!M32</f>
        <v>0</v>
      </c>
    </row>
    <row r="458" spans="1:8">
      <c r="A458" s="92" t="str">
        <f t="shared" si="30"/>
        <v>Stara Planina Hold Plc</v>
      </c>
      <c r="B458" s="92" t="str">
        <f t="shared" si="31"/>
        <v>121227995</v>
      </c>
      <c r="C458" s="96">
        <f t="shared" si="32"/>
        <v>45930</v>
      </c>
      <c r="D458" s="92" t="s">
        <v>461</v>
      </c>
      <c r="E458" s="92">
        <v>11</v>
      </c>
      <c r="F458" s="98" t="s">
        <v>460</v>
      </c>
      <c r="G458" s="92"/>
      <c r="H458" s="97">
        <f>'4-Owners equity'!M33</f>
        <v>0</v>
      </c>
    </row>
    <row r="459" spans="1:8">
      <c r="A459" s="92" t="str">
        <f t="shared" si="30"/>
        <v>Stara Planina Hold Plc</v>
      </c>
      <c r="B459" s="92" t="str">
        <f t="shared" si="31"/>
        <v>121227995</v>
      </c>
      <c r="C459" s="96">
        <f t="shared" si="32"/>
        <v>45930</v>
      </c>
      <c r="D459" s="92" t="s">
        <v>463</v>
      </c>
      <c r="E459" s="92">
        <v>11</v>
      </c>
      <c r="F459" s="98" t="s">
        <v>462</v>
      </c>
      <c r="G459" s="92"/>
      <c r="H459" s="97">
        <f>'4-Owners equity'!M34</f>
        <v>0</v>
      </c>
    </row>
    <row r="460" spans="1:8" s="37" customFormat="1">
      <c r="A460" s="93"/>
      <c r="B460" s="93"/>
      <c r="C460" s="94"/>
      <c r="D460" s="93"/>
      <c r="E460" s="93"/>
      <c r="F460" s="95" t="s">
        <v>794</v>
      </c>
      <c r="G460" s="93"/>
      <c r="H460" s="93"/>
    </row>
    <row r="461" spans="1:8">
      <c r="A461" s="92" t="str">
        <f t="shared" ref="A461:A524" si="33">pdeName</f>
        <v>Stara Planina Hold Plc</v>
      </c>
      <c r="B461" s="92" t="str">
        <f t="shared" ref="B461:B524" si="34">pdeBulstat</f>
        <v>121227995</v>
      </c>
      <c r="C461" s="96">
        <f t="shared" ref="C461:C524" si="35">endDate</f>
        <v>45930</v>
      </c>
      <c r="D461" s="92" t="s">
        <v>482</v>
      </c>
      <c r="E461" s="92">
        <v>1</v>
      </c>
      <c r="F461" s="92" t="s">
        <v>481</v>
      </c>
      <c r="G461" s="92"/>
      <c r="H461" s="92" t="e">
        <f>#REF!</f>
        <v>#REF!</v>
      </c>
    </row>
    <row r="462" spans="1:8">
      <c r="A462" s="92" t="str">
        <f t="shared" si="33"/>
        <v>Stara Planina Hold Plc</v>
      </c>
      <c r="B462" s="92" t="str">
        <f t="shared" si="34"/>
        <v>121227995</v>
      </c>
      <c r="C462" s="96">
        <f t="shared" si="35"/>
        <v>45930</v>
      </c>
      <c r="D462" s="92" t="s">
        <v>484</v>
      </c>
      <c r="E462" s="92">
        <v>1</v>
      </c>
      <c r="F462" s="92" t="s">
        <v>483</v>
      </c>
      <c r="G462" s="92"/>
      <c r="H462" s="92" t="e">
        <f>#REF!</f>
        <v>#REF!</v>
      </c>
    </row>
    <row r="463" spans="1:8">
      <c r="A463" s="92" t="str">
        <f t="shared" si="33"/>
        <v>Stara Planina Hold Plc</v>
      </c>
      <c r="B463" s="92" t="str">
        <f t="shared" si="34"/>
        <v>121227995</v>
      </c>
      <c r="C463" s="96">
        <f t="shared" si="35"/>
        <v>45930</v>
      </c>
      <c r="D463" s="92" t="s">
        <v>486</v>
      </c>
      <c r="E463" s="92">
        <v>1</v>
      </c>
      <c r="F463" s="92" t="s">
        <v>485</v>
      </c>
      <c r="G463" s="92"/>
      <c r="H463" s="92" t="e">
        <f>#REF!</f>
        <v>#REF!</v>
      </c>
    </row>
    <row r="464" spans="1:8">
      <c r="A464" s="92" t="str">
        <f t="shared" si="33"/>
        <v>Stara Planina Hold Plc</v>
      </c>
      <c r="B464" s="92" t="str">
        <f t="shared" si="34"/>
        <v>121227995</v>
      </c>
      <c r="C464" s="96">
        <f t="shared" si="35"/>
        <v>45930</v>
      </c>
      <c r="D464" s="92" t="s">
        <v>488</v>
      </c>
      <c r="E464" s="92">
        <v>1</v>
      </c>
      <c r="F464" s="92" t="s">
        <v>487</v>
      </c>
      <c r="G464" s="92"/>
      <c r="H464" s="92" t="e">
        <f>#REF!</f>
        <v>#REF!</v>
      </c>
    </row>
    <row r="465" spans="1:8">
      <c r="A465" s="92" t="str">
        <f t="shared" si="33"/>
        <v>Stara Planina Hold Plc</v>
      </c>
      <c r="B465" s="92" t="str">
        <f t="shared" si="34"/>
        <v>121227995</v>
      </c>
      <c r="C465" s="96">
        <f t="shared" si="35"/>
        <v>45930</v>
      </c>
      <c r="D465" s="92" t="s">
        <v>490</v>
      </c>
      <c r="E465" s="92">
        <v>1</v>
      </c>
      <c r="F465" s="92" t="s">
        <v>489</v>
      </c>
      <c r="G465" s="92"/>
      <c r="H465" s="92" t="e">
        <f>#REF!</f>
        <v>#REF!</v>
      </c>
    </row>
    <row r="466" spans="1:8">
      <c r="A466" s="92" t="str">
        <f t="shared" si="33"/>
        <v>Stara Planina Hold Plc</v>
      </c>
      <c r="B466" s="92" t="str">
        <f t="shared" si="34"/>
        <v>121227995</v>
      </c>
      <c r="C466" s="96">
        <f t="shared" si="35"/>
        <v>45930</v>
      </c>
      <c r="D466" s="92" t="s">
        <v>492</v>
      </c>
      <c r="E466" s="92">
        <v>1</v>
      </c>
      <c r="F466" s="92" t="s">
        <v>491</v>
      </c>
      <c r="G466" s="92"/>
      <c r="H466" s="92" t="e">
        <f>#REF!</f>
        <v>#REF!</v>
      </c>
    </row>
    <row r="467" spans="1:8">
      <c r="A467" s="92" t="str">
        <f t="shared" si="33"/>
        <v>Stara Planina Hold Plc</v>
      </c>
      <c r="B467" s="92" t="str">
        <f t="shared" si="34"/>
        <v>121227995</v>
      </c>
      <c r="C467" s="96">
        <f t="shared" si="35"/>
        <v>45930</v>
      </c>
      <c r="D467" s="92" t="s">
        <v>494</v>
      </c>
      <c r="E467" s="92">
        <v>1</v>
      </c>
      <c r="F467" s="92" t="s">
        <v>493</v>
      </c>
      <c r="G467" s="92"/>
      <c r="H467" s="92" t="e">
        <f>#REF!</f>
        <v>#REF!</v>
      </c>
    </row>
    <row r="468" spans="1:8">
      <c r="A468" s="92" t="str">
        <f t="shared" si="33"/>
        <v>Stara Planina Hold Plc</v>
      </c>
      <c r="B468" s="92" t="str">
        <f t="shared" si="34"/>
        <v>121227995</v>
      </c>
      <c r="C468" s="96">
        <f t="shared" si="35"/>
        <v>45930</v>
      </c>
      <c r="D468" s="92" t="s">
        <v>496</v>
      </c>
      <c r="E468" s="92">
        <v>1</v>
      </c>
      <c r="F468" s="92" t="s">
        <v>495</v>
      </c>
      <c r="G468" s="92"/>
      <c r="H468" s="92" t="e">
        <f>#REF!</f>
        <v>#REF!</v>
      </c>
    </row>
    <row r="469" spans="1:8">
      <c r="A469" s="92" t="str">
        <f t="shared" si="33"/>
        <v>Stara Planina Hold Plc</v>
      </c>
      <c r="B469" s="92" t="str">
        <f t="shared" si="34"/>
        <v>121227995</v>
      </c>
      <c r="C469" s="96">
        <f t="shared" si="35"/>
        <v>45930</v>
      </c>
      <c r="D469" s="92" t="s">
        <v>497</v>
      </c>
      <c r="E469" s="92">
        <v>1</v>
      </c>
      <c r="F469" s="92" t="s">
        <v>480</v>
      </c>
      <c r="G469" s="92"/>
      <c r="H469" s="92" t="e">
        <f>#REF!</f>
        <v>#REF!</v>
      </c>
    </row>
    <row r="470" spans="1:8">
      <c r="A470" s="92" t="str">
        <f t="shared" si="33"/>
        <v>Stara Planina Hold Plc</v>
      </c>
      <c r="B470" s="92" t="str">
        <f t="shared" si="34"/>
        <v>121227995</v>
      </c>
      <c r="C470" s="96">
        <f t="shared" si="35"/>
        <v>45930</v>
      </c>
      <c r="D470" s="92" t="s">
        <v>499</v>
      </c>
      <c r="E470" s="92">
        <v>1</v>
      </c>
      <c r="F470" s="92" t="s">
        <v>498</v>
      </c>
      <c r="G470" s="92"/>
      <c r="H470" s="92" t="e">
        <f>#REF!</f>
        <v>#REF!</v>
      </c>
    </row>
    <row r="471" spans="1:8">
      <c r="A471" s="92" t="str">
        <f t="shared" si="33"/>
        <v>Stara Planina Hold Plc</v>
      </c>
      <c r="B471" s="92" t="str">
        <f t="shared" si="34"/>
        <v>121227995</v>
      </c>
      <c r="C471" s="96">
        <f t="shared" si="35"/>
        <v>45930</v>
      </c>
      <c r="D471" s="92" t="s">
        <v>501</v>
      </c>
      <c r="E471" s="92">
        <v>1</v>
      </c>
      <c r="F471" s="92" t="s">
        <v>500</v>
      </c>
      <c r="G471" s="92"/>
      <c r="H471" s="92" t="e">
        <f>#REF!</f>
        <v>#REF!</v>
      </c>
    </row>
    <row r="472" spans="1:8">
      <c r="A472" s="92" t="str">
        <f t="shared" si="33"/>
        <v>Stara Planina Hold Plc</v>
      </c>
      <c r="B472" s="92" t="str">
        <f t="shared" si="34"/>
        <v>121227995</v>
      </c>
      <c r="C472" s="96">
        <f t="shared" si="35"/>
        <v>45930</v>
      </c>
      <c r="D472" s="92" t="s">
        <v>503</v>
      </c>
      <c r="E472" s="92">
        <v>1</v>
      </c>
      <c r="F472" s="92" t="s">
        <v>502</v>
      </c>
      <c r="G472" s="92"/>
      <c r="H472" s="92" t="e">
        <f>#REF!</f>
        <v>#REF!</v>
      </c>
    </row>
    <row r="473" spans="1:8">
      <c r="A473" s="92" t="str">
        <f t="shared" si="33"/>
        <v>Stara Planina Hold Plc</v>
      </c>
      <c r="B473" s="92" t="str">
        <f t="shared" si="34"/>
        <v>121227995</v>
      </c>
      <c r="C473" s="96">
        <f t="shared" si="35"/>
        <v>45930</v>
      </c>
      <c r="D473" s="92" t="s">
        <v>505</v>
      </c>
      <c r="E473" s="92">
        <v>1</v>
      </c>
      <c r="F473" s="92" t="s">
        <v>504</v>
      </c>
      <c r="G473" s="92"/>
      <c r="H473" s="92" t="e">
        <f>#REF!</f>
        <v>#REF!</v>
      </c>
    </row>
    <row r="474" spans="1:8">
      <c r="A474" s="92" t="str">
        <f t="shared" si="33"/>
        <v>Stara Planina Hold Plc</v>
      </c>
      <c r="B474" s="92" t="str">
        <f t="shared" si="34"/>
        <v>121227995</v>
      </c>
      <c r="C474" s="96">
        <f t="shared" si="35"/>
        <v>45930</v>
      </c>
      <c r="D474" s="92" t="s">
        <v>507</v>
      </c>
      <c r="E474" s="92">
        <v>1</v>
      </c>
      <c r="F474" s="92" t="s">
        <v>506</v>
      </c>
      <c r="G474" s="92"/>
      <c r="H474" s="92" t="e">
        <f>#REF!</f>
        <v>#REF!</v>
      </c>
    </row>
    <row r="475" spans="1:8">
      <c r="A475" s="92" t="str">
        <f t="shared" si="33"/>
        <v>Stara Planina Hold Plc</v>
      </c>
      <c r="B475" s="92" t="str">
        <f t="shared" si="34"/>
        <v>121227995</v>
      </c>
      <c r="C475" s="96">
        <f t="shared" si="35"/>
        <v>45930</v>
      </c>
      <c r="D475" s="92" t="s">
        <v>508</v>
      </c>
      <c r="E475" s="92">
        <v>1</v>
      </c>
      <c r="F475" s="92" t="s">
        <v>495</v>
      </c>
      <c r="G475" s="92"/>
      <c r="H475" s="92" t="e">
        <f>#REF!</f>
        <v>#REF!</v>
      </c>
    </row>
    <row r="476" spans="1:8">
      <c r="A476" s="92" t="str">
        <f t="shared" si="33"/>
        <v>Stara Planina Hold Plc</v>
      </c>
      <c r="B476" s="92" t="str">
        <f t="shared" si="34"/>
        <v>121227995</v>
      </c>
      <c r="C476" s="96">
        <f t="shared" si="35"/>
        <v>45930</v>
      </c>
      <c r="D476" s="92" t="s">
        <v>509</v>
      </c>
      <c r="E476" s="92">
        <v>1</v>
      </c>
      <c r="F476" s="92" t="s">
        <v>795</v>
      </c>
      <c r="G476" s="92"/>
      <c r="H476" s="92" t="e">
        <f>#REF!</f>
        <v>#REF!</v>
      </c>
    </row>
    <row r="477" spans="1:8">
      <c r="A477" s="92" t="str">
        <f t="shared" si="33"/>
        <v>Stara Planina Hold Plc</v>
      </c>
      <c r="B477" s="92" t="str">
        <f t="shared" si="34"/>
        <v>121227995</v>
      </c>
      <c r="C477" s="96">
        <f t="shared" si="35"/>
        <v>45930</v>
      </c>
      <c r="D477" s="92" t="s">
        <v>512</v>
      </c>
      <c r="E477" s="92">
        <v>1</v>
      </c>
      <c r="F477" s="92" t="s">
        <v>511</v>
      </c>
      <c r="G477" s="92"/>
      <c r="H477" s="92" t="e">
        <f>#REF!</f>
        <v>#REF!</v>
      </c>
    </row>
    <row r="478" spans="1:8">
      <c r="A478" s="92" t="str">
        <f t="shared" si="33"/>
        <v>Stara Planina Hold Plc</v>
      </c>
      <c r="B478" s="92" t="str">
        <f t="shared" si="34"/>
        <v>121227995</v>
      </c>
      <c r="C478" s="96">
        <f t="shared" si="35"/>
        <v>45930</v>
      </c>
      <c r="D478" s="92" t="s">
        <v>513</v>
      </c>
      <c r="E478" s="92">
        <v>1</v>
      </c>
      <c r="F478" s="92" t="s">
        <v>89</v>
      </c>
      <c r="G478" s="92"/>
      <c r="H478" s="92" t="e">
        <f>#REF!</f>
        <v>#REF!</v>
      </c>
    </row>
    <row r="479" spans="1:8">
      <c r="A479" s="92" t="str">
        <f t="shared" si="33"/>
        <v>Stara Planina Hold Plc</v>
      </c>
      <c r="B479" s="92" t="str">
        <f t="shared" si="34"/>
        <v>121227995</v>
      </c>
      <c r="C479" s="96">
        <f t="shared" si="35"/>
        <v>45930</v>
      </c>
      <c r="D479" s="92" t="s">
        <v>514</v>
      </c>
      <c r="E479" s="92">
        <v>1</v>
      </c>
      <c r="F479" s="92" t="s">
        <v>91</v>
      </c>
      <c r="G479" s="92"/>
      <c r="H479" s="92" t="e">
        <f>#REF!</f>
        <v>#REF!</v>
      </c>
    </row>
    <row r="480" spans="1:8">
      <c r="A480" s="92" t="str">
        <f t="shared" si="33"/>
        <v>Stara Planina Hold Plc</v>
      </c>
      <c r="B480" s="92" t="str">
        <f t="shared" si="34"/>
        <v>121227995</v>
      </c>
      <c r="C480" s="96">
        <f t="shared" si="35"/>
        <v>45930</v>
      </c>
      <c r="D480" s="92" t="s">
        <v>515</v>
      </c>
      <c r="E480" s="92">
        <v>1</v>
      </c>
      <c r="F480" s="92" t="s">
        <v>94</v>
      </c>
      <c r="G480" s="92"/>
      <c r="H480" s="92" t="e">
        <f>#REF!</f>
        <v>#REF!</v>
      </c>
    </row>
    <row r="481" spans="1:8">
      <c r="A481" s="92" t="str">
        <f t="shared" si="33"/>
        <v>Stara Planina Hold Plc</v>
      </c>
      <c r="B481" s="92" t="str">
        <f t="shared" si="34"/>
        <v>121227995</v>
      </c>
      <c r="C481" s="96">
        <f t="shared" si="35"/>
        <v>45930</v>
      </c>
      <c r="D481" s="92" t="s">
        <v>516</v>
      </c>
      <c r="E481" s="92">
        <v>1</v>
      </c>
      <c r="F481" s="92" t="s">
        <v>96</v>
      </c>
      <c r="G481" s="92"/>
      <c r="H481" s="92" t="e">
        <f>#REF!</f>
        <v>#REF!</v>
      </c>
    </row>
    <row r="482" spans="1:8">
      <c r="A482" s="92" t="str">
        <f t="shared" si="33"/>
        <v>Stara Planina Hold Plc</v>
      </c>
      <c r="B482" s="92" t="str">
        <f t="shared" si="34"/>
        <v>121227995</v>
      </c>
      <c r="C482" s="96">
        <f t="shared" si="35"/>
        <v>45930</v>
      </c>
      <c r="D482" s="92" t="s">
        <v>518</v>
      </c>
      <c r="E482" s="92">
        <v>1</v>
      </c>
      <c r="F482" s="92" t="s">
        <v>517</v>
      </c>
      <c r="G482" s="92"/>
      <c r="H482" s="92" t="e">
        <f>#REF!</f>
        <v>#REF!</v>
      </c>
    </row>
    <row r="483" spans="1:8">
      <c r="A483" s="92" t="str">
        <f t="shared" si="33"/>
        <v>Stara Planina Hold Plc</v>
      </c>
      <c r="B483" s="92" t="str">
        <f t="shared" si="34"/>
        <v>121227995</v>
      </c>
      <c r="C483" s="96">
        <f t="shared" si="35"/>
        <v>45930</v>
      </c>
      <c r="D483" s="92" t="s">
        <v>519</v>
      </c>
      <c r="E483" s="92">
        <v>1</v>
      </c>
      <c r="F483" s="92" t="s">
        <v>102</v>
      </c>
      <c r="G483" s="92"/>
      <c r="H483" s="92" t="e">
        <f>#REF!</f>
        <v>#REF!</v>
      </c>
    </row>
    <row r="484" spans="1:8">
      <c r="A484" s="92" t="str">
        <f t="shared" si="33"/>
        <v>Stara Planina Hold Plc</v>
      </c>
      <c r="B484" s="92" t="str">
        <f t="shared" si="34"/>
        <v>121227995</v>
      </c>
      <c r="C484" s="96">
        <f t="shared" si="35"/>
        <v>45930</v>
      </c>
      <c r="D484" s="92" t="s">
        <v>521</v>
      </c>
      <c r="E484" s="92">
        <v>1</v>
      </c>
      <c r="F484" s="92" t="s">
        <v>520</v>
      </c>
      <c r="G484" s="92"/>
      <c r="H484" s="92" t="e">
        <f>#REF!</f>
        <v>#REF!</v>
      </c>
    </row>
    <row r="485" spans="1:8">
      <c r="A485" s="92" t="str">
        <f t="shared" si="33"/>
        <v>Stara Planina Hold Plc</v>
      </c>
      <c r="B485" s="92" t="str">
        <f t="shared" si="34"/>
        <v>121227995</v>
      </c>
      <c r="C485" s="96">
        <f t="shared" si="35"/>
        <v>45930</v>
      </c>
      <c r="D485" s="92" t="s">
        <v>523</v>
      </c>
      <c r="E485" s="92">
        <v>1</v>
      </c>
      <c r="F485" s="92" t="s">
        <v>522</v>
      </c>
      <c r="G485" s="92"/>
      <c r="H485" s="92" t="e">
        <f>#REF!</f>
        <v>#REF!</v>
      </c>
    </row>
    <row r="486" spans="1:8">
      <c r="A486" s="92" t="str">
        <f t="shared" si="33"/>
        <v>Stara Planina Hold Plc</v>
      </c>
      <c r="B486" s="92" t="str">
        <f t="shared" si="34"/>
        <v>121227995</v>
      </c>
      <c r="C486" s="96">
        <f t="shared" si="35"/>
        <v>45930</v>
      </c>
      <c r="D486" s="92" t="s">
        <v>525</v>
      </c>
      <c r="E486" s="92">
        <v>1</v>
      </c>
      <c r="F486" s="92" t="s">
        <v>524</v>
      </c>
      <c r="G486" s="92"/>
      <c r="H486" s="92" t="e">
        <f>#REF!</f>
        <v>#REF!</v>
      </c>
    </row>
    <row r="487" spans="1:8">
      <c r="A487" s="92" t="str">
        <f t="shared" si="33"/>
        <v>Stara Planina Hold Plc</v>
      </c>
      <c r="B487" s="92" t="str">
        <f t="shared" si="34"/>
        <v>121227995</v>
      </c>
      <c r="C487" s="96">
        <f t="shared" si="35"/>
        <v>45930</v>
      </c>
      <c r="D487" s="92" t="s">
        <v>526</v>
      </c>
      <c r="E487" s="92">
        <v>1</v>
      </c>
      <c r="F487" s="92" t="s">
        <v>495</v>
      </c>
      <c r="G487" s="92"/>
      <c r="H487" s="92" t="e">
        <f>#REF!</f>
        <v>#REF!</v>
      </c>
    </row>
    <row r="488" spans="1:8">
      <c r="A488" s="92" t="str">
        <f t="shared" si="33"/>
        <v>Stara Planina Hold Plc</v>
      </c>
      <c r="B488" s="92" t="str">
        <f t="shared" si="34"/>
        <v>121227995</v>
      </c>
      <c r="C488" s="96">
        <f t="shared" si="35"/>
        <v>45930</v>
      </c>
      <c r="D488" s="92" t="s">
        <v>527</v>
      </c>
      <c r="E488" s="92">
        <v>1</v>
      </c>
      <c r="F488" s="92" t="s">
        <v>510</v>
      </c>
      <c r="G488" s="92"/>
      <c r="H488" s="92" t="e">
        <f>#REF!</f>
        <v>#REF!</v>
      </c>
    </row>
    <row r="489" spans="1:8">
      <c r="A489" s="92" t="str">
        <f t="shared" si="33"/>
        <v>Stara Planina Hold Plc</v>
      </c>
      <c r="B489" s="92" t="str">
        <f t="shared" si="34"/>
        <v>121227995</v>
      </c>
      <c r="C489" s="96">
        <f t="shared" si="35"/>
        <v>45930</v>
      </c>
      <c r="D489" s="92" t="s">
        <v>529</v>
      </c>
      <c r="E489" s="92">
        <v>1</v>
      </c>
      <c r="F489" s="92" t="s">
        <v>528</v>
      </c>
      <c r="G489" s="92"/>
      <c r="H489" s="92" t="e">
        <f>#REF!</f>
        <v>#REF!</v>
      </c>
    </row>
    <row r="490" spans="1:8">
      <c r="A490" s="92" t="str">
        <f t="shared" si="33"/>
        <v>Stara Planina Hold Plc</v>
      </c>
      <c r="B490" s="92" t="str">
        <f t="shared" si="34"/>
        <v>121227995</v>
      </c>
      <c r="C490" s="96">
        <f t="shared" si="35"/>
        <v>45930</v>
      </c>
      <c r="D490" s="92" t="s">
        <v>531</v>
      </c>
      <c r="E490" s="92">
        <v>1</v>
      </c>
      <c r="F490" s="92" t="s">
        <v>530</v>
      </c>
      <c r="G490" s="92"/>
      <c r="H490" s="92" t="e">
        <f>#REF!</f>
        <v>#REF!</v>
      </c>
    </row>
    <row r="491" spans="1:8">
      <c r="A491" s="92" t="str">
        <f t="shared" si="33"/>
        <v>Stara Planina Hold Plc</v>
      </c>
      <c r="B491" s="92" t="str">
        <f t="shared" si="34"/>
        <v>121227995</v>
      </c>
      <c r="C491" s="96">
        <f t="shared" si="35"/>
        <v>45930</v>
      </c>
      <c r="D491" s="92" t="s">
        <v>482</v>
      </c>
      <c r="E491" s="92">
        <v>2</v>
      </c>
      <c r="F491" s="92" t="s">
        <v>481</v>
      </c>
      <c r="G491" s="92"/>
      <c r="H491" s="92" t="e">
        <f>#REF!</f>
        <v>#REF!</v>
      </c>
    </row>
    <row r="492" spans="1:8">
      <c r="A492" s="92" t="str">
        <f t="shared" si="33"/>
        <v>Stara Planina Hold Plc</v>
      </c>
      <c r="B492" s="92" t="str">
        <f t="shared" si="34"/>
        <v>121227995</v>
      </c>
      <c r="C492" s="96">
        <f t="shared" si="35"/>
        <v>45930</v>
      </c>
      <c r="D492" s="92" t="s">
        <v>484</v>
      </c>
      <c r="E492" s="92">
        <v>2</v>
      </c>
      <c r="F492" s="92" t="s">
        <v>483</v>
      </c>
      <c r="G492" s="92"/>
      <c r="H492" s="92" t="e">
        <f>#REF!</f>
        <v>#REF!</v>
      </c>
    </row>
    <row r="493" spans="1:8">
      <c r="A493" s="92" t="str">
        <f t="shared" si="33"/>
        <v>Stara Planina Hold Plc</v>
      </c>
      <c r="B493" s="92" t="str">
        <f t="shared" si="34"/>
        <v>121227995</v>
      </c>
      <c r="C493" s="96">
        <f t="shared" si="35"/>
        <v>45930</v>
      </c>
      <c r="D493" s="92" t="s">
        <v>486</v>
      </c>
      <c r="E493" s="92">
        <v>2</v>
      </c>
      <c r="F493" s="92" t="s">
        <v>485</v>
      </c>
      <c r="G493" s="92"/>
      <c r="H493" s="92" t="e">
        <f>#REF!</f>
        <v>#REF!</v>
      </c>
    </row>
    <row r="494" spans="1:8">
      <c r="A494" s="92" t="str">
        <f t="shared" si="33"/>
        <v>Stara Planina Hold Plc</v>
      </c>
      <c r="B494" s="92" t="str">
        <f t="shared" si="34"/>
        <v>121227995</v>
      </c>
      <c r="C494" s="96">
        <f t="shared" si="35"/>
        <v>45930</v>
      </c>
      <c r="D494" s="92" t="s">
        <v>488</v>
      </c>
      <c r="E494" s="92">
        <v>2</v>
      </c>
      <c r="F494" s="92" t="s">
        <v>487</v>
      </c>
      <c r="G494" s="92"/>
      <c r="H494" s="92" t="e">
        <f>#REF!</f>
        <v>#REF!</v>
      </c>
    </row>
    <row r="495" spans="1:8">
      <c r="A495" s="92" t="str">
        <f t="shared" si="33"/>
        <v>Stara Planina Hold Plc</v>
      </c>
      <c r="B495" s="92" t="str">
        <f t="shared" si="34"/>
        <v>121227995</v>
      </c>
      <c r="C495" s="96">
        <f t="shared" si="35"/>
        <v>45930</v>
      </c>
      <c r="D495" s="92" t="s">
        <v>490</v>
      </c>
      <c r="E495" s="92">
        <v>2</v>
      </c>
      <c r="F495" s="92" t="s">
        <v>489</v>
      </c>
      <c r="G495" s="92"/>
      <c r="H495" s="92" t="e">
        <f>#REF!</f>
        <v>#REF!</v>
      </c>
    </row>
    <row r="496" spans="1:8">
      <c r="A496" s="92" t="str">
        <f t="shared" si="33"/>
        <v>Stara Planina Hold Plc</v>
      </c>
      <c r="B496" s="92" t="str">
        <f t="shared" si="34"/>
        <v>121227995</v>
      </c>
      <c r="C496" s="96">
        <f t="shared" si="35"/>
        <v>45930</v>
      </c>
      <c r="D496" s="92" t="s">
        <v>492</v>
      </c>
      <c r="E496" s="92">
        <v>2</v>
      </c>
      <c r="F496" s="92" t="s">
        <v>491</v>
      </c>
      <c r="G496" s="92"/>
      <c r="H496" s="92" t="e">
        <f>#REF!</f>
        <v>#REF!</v>
      </c>
    </row>
    <row r="497" spans="1:8">
      <c r="A497" s="92" t="str">
        <f t="shared" si="33"/>
        <v>Stara Planina Hold Plc</v>
      </c>
      <c r="B497" s="92" t="str">
        <f t="shared" si="34"/>
        <v>121227995</v>
      </c>
      <c r="C497" s="96">
        <f t="shared" si="35"/>
        <v>45930</v>
      </c>
      <c r="D497" s="92" t="s">
        <v>494</v>
      </c>
      <c r="E497" s="92">
        <v>2</v>
      </c>
      <c r="F497" s="92" t="s">
        <v>493</v>
      </c>
      <c r="G497" s="92"/>
      <c r="H497" s="92" t="e">
        <f>#REF!</f>
        <v>#REF!</v>
      </c>
    </row>
    <row r="498" spans="1:8">
      <c r="A498" s="92" t="str">
        <f t="shared" si="33"/>
        <v>Stara Planina Hold Plc</v>
      </c>
      <c r="B498" s="92" t="str">
        <f t="shared" si="34"/>
        <v>121227995</v>
      </c>
      <c r="C498" s="96">
        <f t="shared" si="35"/>
        <v>45930</v>
      </c>
      <c r="D498" s="92" t="s">
        <v>496</v>
      </c>
      <c r="E498" s="92">
        <v>2</v>
      </c>
      <c r="F498" s="92" t="s">
        <v>495</v>
      </c>
      <c r="G498" s="92"/>
      <c r="H498" s="92" t="e">
        <f>#REF!</f>
        <v>#REF!</v>
      </c>
    </row>
    <row r="499" spans="1:8">
      <c r="A499" s="92" t="str">
        <f t="shared" si="33"/>
        <v>Stara Planina Hold Plc</v>
      </c>
      <c r="B499" s="92" t="str">
        <f t="shared" si="34"/>
        <v>121227995</v>
      </c>
      <c r="C499" s="96">
        <f t="shared" si="35"/>
        <v>45930</v>
      </c>
      <c r="D499" s="92" t="s">
        <v>497</v>
      </c>
      <c r="E499" s="92">
        <v>2</v>
      </c>
      <c r="F499" s="92" t="s">
        <v>480</v>
      </c>
      <c r="G499" s="92"/>
      <c r="H499" s="92" t="e">
        <f>#REF!</f>
        <v>#REF!</v>
      </c>
    </row>
    <row r="500" spans="1:8">
      <c r="A500" s="92" t="str">
        <f t="shared" si="33"/>
        <v>Stara Planina Hold Plc</v>
      </c>
      <c r="B500" s="92" t="str">
        <f t="shared" si="34"/>
        <v>121227995</v>
      </c>
      <c r="C500" s="96">
        <f t="shared" si="35"/>
        <v>45930</v>
      </c>
      <c r="D500" s="92" t="s">
        <v>499</v>
      </c>
      <c r="E500" s="92">
        <v>2</v>
      </c>
      <c r="F500" s="92" t="s">
        <v>498</v>
      </c>
      <c r="G500" s="92"/>
      <c r="H500" s="92" t="e">
        <f>#REF!</f>
        <v>#REF!</v>
      </c>
    </row>
    <row r="501" spans="1:8">
      <c r="A501" s="92" t="str">
        <f t="shared" si="33"/>
        <v>Stara Planina Hold Plc</v>
      </c>
      <c r="B501" s="92" t="str">
        <f t="shared" si="34"/>
        <v>121227995</v>
      </c>
      <c r="C501" s="96">
        <f t="shared" si="35"/>
        <v>45930</v>
      </c>
      <c r="D501" s="92" t="s">
        <v>501</v>
      </c>
      <c r="E501" s="92">
        <v>2</v>
      </c>
      <c r="F501" s="92" t="s">
        <v>500</v>
      </c>
      <c r="G501" s="92"/>
      <c r="H501" s="92" t="e">
        <f>#REF!</f>
        <v>#REF!</v>
      </c>
    </row>
    <row r="502" spans="1:8">
      <c r="A502" s="92" t="str">
        <f t="shared" si="33"/>
        <v>Stara Planina Hold Plc</v>
      </c>
      <c r="B502" s="92" t="str">
        <f t="shared" si="34"/>
        <v>121227995</v>
      </c>
      <c r="C502" s="96">
        <f t="shared" si="35"/>
        <v>45930</v>
      </c>
      <c r="D502" s="92" t="s">
        <v>503</v>
      </c>
      <c r="E502" s="92">
        <v>2</v>
      </c>
      <c r="F502" s="92" t="s">
        <v>502</v>
      </c>
      <c r="G502" s="92"/>
      <c r="H502" s="92" t="e">
        <f>#REF!</f>
        <v>#REF!</v>
      </c>
    </row>
    <row r="503" spans="1:8">
      <c r="A503" s="92" t="str">
        <f t="shared" si="33"/>
        <v>Stara Planina Hold Plc</v>
      </c>
      <c r="B503" s="92" t="str">
        <f t="shared" si="34"/>
        <v>121227995</v>
      </c>
      <c r="C503" s="96">
        <f t="shared" si="35"/>
        <v>45930</v>
      </c>
      <c r="D503" s="92" t="s">
        <v>505</v>
      </c>
      <c r="E503" s="92">
        <v>2</v>
      </c>
      <c r="F503" s="92" t="s">
        <v>504</v>
      </c>
      <c r="G503" s="92"/>
      <c r="H503" s="92" t="e">
        <f>#REF!</f>
        <v>#REF!</v>
      </c>
    </row>
    <row r="504" spans="1:8">
      <c r="A504" s="92" t="str">
        <f t="shared" si="33"/>
        <v>Stara Planina Hold Plc</v>
      </c>
      <c r="B504" s="92" t="str">
        <f t="shared" si="34"/>
        <v>121227995</v>
      </c>
      <c r="C504" s="96">
        <f t="shared" si="35"/>
        <v>45930</v>
      </c>
      <c r="D504" s="92" t="s">
        <v>507</v>
      </c>
      <c r="E504" s="92">
        <v>2</v>
      </c>
      <c r="F504" s="92" t="s">
        <v>506</v>
      </c>
      <c r="G504" s="92"/>
      <c r="H504" s="92" t="e">
        <f>#REF!</f>
        <v>#REF!</v>
      </c>
    </row>
    <row r="505" spans="1:8">
      <c r="A505" s="92" t="str">
        <f t="shared" si="33"/>
        <v>Stara Planina Hold Plc</v>
      </c>
      <c r="B505" s="92" t="str">
        <f t="shared" si="34"/>
        <v>121227995</v>
      </c>
      <c r="C505" s="96">
        <f t="shared" si="35"/>
        <v>45930</v>
      </c>
      <c r="D505" s="92" t="s">
        <v>508</v>
      </c>
      <c r="E505" s="92">
        <v>2</v>
      </c>
      <c r="F505" s="92" t="s">
        <v>495</v>
      </c>
      <c r="G505" s="92"/>
      <c r="H505" s="92" t="e">
        <f>#REF!</f>
        <v>#REF!</v>
      </c>
    </row>
    <row r="506" spans="1:8">
      <c r="A506" s="92" t="str">
        <f t="shared" si="33"/>
        <v>Stara Planina Hold Plc</v>
      </c>
      <c r="B506" s="92" t="str">
        <f t="shared" si="34"/>
        <v>121227995</v>
      </c>
      <c r="C506" s="96">
        <f t="shared" si="35"/>
        <v>45930</v>
      </c>
      <c r="D506" s="92" t="s">
        <v>509</v>
      </c>
      <c r="E506" s="92">
        <v>2</v>
      </c>
      <c r="F506" s="92" t="s">
        <v>795</v>
      </c>
      <c r="G506" s="92"/>
      <c r="H506" s="92" t="e">
        <f>#REF!</f>
        <v>#REF!</v>
      </c>
    </row>
    <row r="507" spans="1:8">
      <c r="A507" s="92" t="str">
        <f t="shared" si="33"/>
        <v>Stara Planina Hold Plc</v>
      </c>
      <c r="B507" s="92" t="str">
        <f t="shared" si="34"/>
        <v>121227995</v>
      </c>
      <c r="C507" s="96">
        <f t="shared" si="35"/>
        <v>45930</v>
      </c>
      <c r="D507" s="92" t="s">
        <v>512</v>
      </c>
      <c r="E507" s="92">
        <v>2</v>
      </c>
      <c r="F507" s="92" t="s">
        <v>511</v>
      </c>
      <c r="G507" s="92"/>
      <c r="H507" s="92" t="e">
        <f>#REF!</f>
        <v>#REF!</v>
      </c>
    </row>
    <row r="508" spans="1:8">
      <c r="A508" s="92" t="str">
        <f t="shared" si="33"/>
        <v>Stara Planina Hold Plc</v>
      </c>
      <c r="B508" s="92" t="str">
        <f t="shared" si="34"/>
        <v>121227995</v>
      </c>
      <c r="C508" s="96">
        <f t="shared" si="35"/>
        <v>45930</v>
      </c>
      <c r="D508" s="92" t="s">
        <v>513</v>
      </c>
      <c r="E508" s="92">
        <v>2</v>
      </c>
      <c r="F508" s="92" t="s">
        <v>89</v>
      </c>
      <c r="G508" s="92"/>
      <c r="H508" s="92" t="e">
        <f>#REF!</f>
        <v>#REF!</v>
      </c>
    </row>
    <row r="509" spans="1:8">
      <c r="A509" s="92" t="str">
        <f t="shared" si="33"/>
        <v>Stara Planina Hold Plc</v>
      </c>
      <c r="B509" s="92" t="str">
        <f t="shared" si="34"/>
        <v>121227995</v>
      </c>
      <c r="C509" s="96">
        <f t="shared" si="35"/>
        <v>45930</v>
      </c>
      <c r="D509" s="92" t="s">
        <v>514</v>
      </c>
      <c r="E509" s="92">
        <v>2</v>
      </c>
      <c r="F509" s="92" t="s">
        <v>91</v>
      </c>
      <c r="G509" s="92"/>
      <c r="H509" s="92" t="e">
        <f>#REF!</f>
        <v>#REF!</v>
      </c>
    </row>
    <row r="510" spans="1:8">
      <c r="A510" s="92" t="str">
        <f t="shared" si="33"/>
        <v>Stara Planina Hold Plc</v>
      </c>
      <c r="B510" s="92" t="str">
        <f t="shared" si="34"/>
        <v>121227995</v>
      </c>
      <c r="C510" s="96">
        <f t="shared" si="35"/>
        <v>45930</v>
      </c>
      <c r="D510" s="92" t="s">
        <v>515</v>
      </c>
      <c r="E510" s="92">
        <v>2</v>
      </c>
      <c r="F510" s="92" t="s">
        <v>94</v>
      </c>
      <c r="G510" s="92"/>
      <c r="H510" s="92" t="e">
        <f>#REF!</f>
        <v>#REF!</v>
      </c>
    </row>
    <row r="511" spans="1:8">
      <c r="A511" s="92" t="str">
        <f t="shared" si="33"/>
        <v>Stara Planina Hold Plc</v>
      </c>
      <c r="B511" s="92" t="str">
        <f t="shared" si="34"/>
        <v>121227995</v>
      </c>
      <c r="C511" s="96">
        <f t="shared" si="35"/>
        <v>45930</v>
      </c>
      <c r="D511" s="92" t="s">
        <v>516</v>
      </c>
      <c r="E511" s="92">
        <v>2</v>
      </c>
      <c r="F511" s="92" t="s">
        <v>96</v>
      </c>
      <c r="G511" s="92"/>
      <c r="H511" s="92" t="e">
        <f>#REF!</f>
        <v>#REF!</v>
      </c>
    </row>
    <row r="512" spans="1:8">
      <c r="A512" s="92" t="str">
        <f t="shared" si="33"/>
        <v>Stara Planina Hold Plc</v>
      </c>
      <c r="B512" s="92" t="str">
        <f t="shared" si="34"/>
        <v>121227995</v>
      </c>
      <c r="C512" s="96">
        <f t="shared" si="35"/>
        <v>45930</v>
      </c>
      <c r="D512" s="92" t="s">
        <v>518</v>
      </c>
      <c r="E512" s="92">
        <v>2</v>
      </c>
      <c r="F512" s="92" t="s">
        <v>517</v>
      </c>
      <c r="G512" s="92"/>
      <c r="H512" s="92" t="e">
        <f>#REF!</f>
        <v>#REF!</v>
      </c>
    </row>
    <row r="513" spans="1:8">
      <c r="A513" s="92" t="str">
        <f t="shared" si="33"/>
        <v>Stara Planina Hold Plc</v>
      </c>
      <c r="B513" s="92" t="str">
        <f t="shared" si="34"/>
        <v>121227995</v>
      </c>
      <c r="C513" s="96">
        <f t="shared" si="35"/>
        <v>45930</v>
      </c>
      <c r="D513" s="92" t="s">
        <v>519</v>
      </c>
      <c r="E513" s="92">
        <v>2</v>
      </c>
      <c r="F513" s="92" t="s">
        <v>102</v>
      </c>
      <c r="G513" s="92"/>
      <c r="H513" s="92" t="e">
        <f>#REF!</f>
        <v>#REF!</v>
      </c>
    </row>
    <row r="514" spans="1:8">
      <c r="A514" s="92" t="str">
        <f t="shared" si="33"/>
        <v>Stara Planina Hold Plc</v>
      </c>
      <c r="B514" s="92" t="str">
        <f t="shared" si="34"/>
        <v>121227995</v>
      </c>
      <c r="C514" s="96">
        <f t="shared" si="35"/>
        <v>45930</v>
      </c>
      <c r="D514" s="92" t="s">
        <v>521</v>
      </c>
      <c r="E514" s="92">
        <v>2</v>
      </c>
      <c r="F514" s="92" t="s">
        <v>520</v>
      </c>
      <c r="G514" s="92"/>
      <c r="H514" s="92" t="e">
        <f>#REF!</f>
        <v>#REF!</v>
      </c>
    </row>
    <row r="515" spans="1:8">
      <c r="A515" s="92" t="str">
        <f t="shared" si="33"/>
        <v>Stara Planina Hold Plc</v>
      </c>
      <c r="B515" s="92" t="str">
        <f t="shared" si="34"/>
        <v>121227995</v>
      </c>
      <c r="C515" s="96">
        <f t="shared" si="35"/>
        <v>45930</v>
      </c>
      <c r="D515" s="92" t="s">
        <v>523</v>
      </c>
      <c r="E515" s="92">
        <v>2</v>
      </c>
      <c r="F515" s="92" t="s">
        <v>522</v>
      </c>
      <c r="G515" s="92"/>
      <c r="H515" s="92" t="e">
        <f>#REF!</f>
        <v>#REF!</v>
      </c>
    </row>
    <row r="516" spans="1:8">
      <c r="A516" s="92" t="str">
        <f t="shared" si="33"/>
        <v>Stara Planina Hold Plc</v>
      </c>
      <c r="B516" s="92" t="str">
        <f t="shared" si="34"/>
        <v>121227995</v>
      </c>
      <c r="C516" s="96">
        <f t="shared" si="35"/>
        <v>45930</v>
      </c>
      <c r="D516" s="92" t="s">
        <v>525</v>
      </c>
      <c r="E516" s="92">
        <v>2</v>
      </c>
      <c r="F516" s="92" t="s">
        <v>524</v>
      </c>
      <c r="G516" s="92"/>
      <c r="H516" s="92" t="e">
        <f>#REF!</f>
        <v>#REF!</v>
      </c>
    </row>
    <row r="517" spans="1:8">
      <c r="A517" s="92" t="str">
        <f t="shared" si="33"/>
        <v>Stara Planina Hold Plc</v>
      </c>
      <c r="B517" s="92" t="str">
        <f t="shared" si="34"/>
        <v>121227995</v>
      </c>
      <c r="C517" s="96">
        <f t="shared" si="35"/>
        <v>45930</v>
      </c>
      <c r="D517" s="92" t="s">
        <v>526</v>
      </c>
      <c r="E517" s="92">
        <v>2</v>
      </c>
      <c r="F517" s="92" t="s">
        <v>495</v>
      </c>
      <c r="G517" s="92"/>
      <c r="H517" s="92" t="e">
        <f>#REF!</f>
        <v>#REF!</v>
      </c>
    </row>
    <row r="518" spans="1:8">
      <c r="A518" s="92" t="str">
        <f t="shared" si="33"/>
        <v>Stara Planina Hold Plc</v>
      </c>
      <c r="B518" s="92" t="str">
        <f t="shared" si="34"/>
        <v>121227995</v>
      </c>
      <c r="C518" s="96">
        <f t="shared" si="35"/>
        <v>45930</v>
      </c>
      <c r="D518" s="92" t="s">
        <v>527</v>
      </c>
      <c r="E518" s="92">
        <v>2</v>
      </c>
      <c r="F518" s="92" t="s">
        <v>510</v>
      </c>
      <c r="G518" s="92"/>
      <c r="H518" s="92" t="e">
        <f>#REF!</f>
        <v>#REF!</v>
      </c>
    </row>
    <row r="519" spans="1:8">
      <c r="A519" s="92" t="str">
        <f t="shared" si="33"/>
        <v>Stara Planina Hold Plc</v>
      </c>
      <c r="B519" s="92" t="str">
        <f t="shared" si="34"/>
        <v>121227995</v>
      </c>
      <c r="C519" s="96">
        <f t="shared" si="35"/>
        <v>45930</v>
      </c>
      <c r="D519" s="92" t="s">
        <v>529</v>
      </c>
      <c r="E519" s="92">
        <v>2</v>
      </c>
      <c r="F519" s="92" t="s">
        <v>528</v>
      </c>
      <c r="G519" s="92"/>
      <c r="H519" s="92" t="e">
        <f>#REF!</f>
        <v>#REF!</v>
      </c>
    </row>
    <row r="520" spans="1:8">
      <c r="A520" s="92" t="str">
        <f t="shared" si="33"/>
        <v>Stara Planina Hold Plc</v>
      </c>
      <c r="B520" s="92" t="str">
        <f t="shared" si="34"/>
        <v>121227995</v>
      </c>
      <c r="C520" s="96">
        <f t="shared" si="35"/>
        <v>45930</v>
      </c>
      <c r="D520" s="92" t="s">
        <v>531</v>
      </c>
      <c r="E520" s="92">
        <v>2</v>
      </c>
      <c r="F520" s="92" t="s">
        <v>530</v>
      </c>
      <c r="G520" s="92"/>
      <c r="H520" s="92" t="e">
        <f>#REF!</f>
        <v>#REF!</v>
      </c>
    </row>
    <row r="521" spans="1:8">
      <c r="A521" s="92" t="str">
        <f t="shared" si="33"/>
        <v>Stara Planina Hold Plc</v>
      </c>
      <c r="B521" s="92" t="str">
        <f t="shared" si="34"/>
        <v>121227995</v>
      </c>
      <c r="C521" s="96">
        <f t="shared" si="35"/>
        <v>45930</v>
      </c>
      <c r="D521" s="92" t="s">
        <v>482</v>
      </c>
      <c r="E521" s="92">
        <v>3</v>
      </c>
      <c r="F521" s="92" t="s">
        <v>481</v>
      </c>
      <c r="G521" s="92"/>
      <c r="H521" s="92" t="e">
        <f>#REF!</f>
        <v>#REF!</v>
      </c>
    </row>
    <row r="522" spans="1:8">
      <c r="A522" s="92" t="str">
        <f t="shared" si="33"/>
        <v>Stara Planina Hold Plc</v>
      </c>
      <c r="B522" s="92" t="str">
        <f t="shared" si="34"/>
        <v>121227995</v>
      </c>
      <c r="C522" s="96">
        <f t="shared" si="35"/>
        <v>45930</v>
      </c>
      <c r="D522" s="92" t="s">
        <v>484</v>
      </c>
      <c r="E522" s="92">
        <v>3</v>
      </c>
      <c r="F522" s="92" t="s">
        <v>483</v>
      </c>
      <c r="G522" s="92"/>
      <c r="H522" s="92" t="e">
        <f>#REF!</f>
        <v>#REF!</v>
      </c>
    </row>
    <row r="523" spans="1:8">
      <c r="A523" s="92" t="str">
        <f t="shared" si="33"/>
        <v>Stara Planina Hold Plc</v>
      </c>
      <c r="B523" s="92" t="str">
        <f t="shared" si="34"/>
        <v>121227995</v>
      </c>
      <c r="C523" s="96">
        <f t="shared" si="35"/>
        <v>45930</v>
      </c>
      <c r="D523" s="92" t="s">
        <v>486</v>
      </c>
      <c r="E523" s="92">
        <v>3</v>
      </c>
      <c r="F523" s="92" t="s">
        <v>485</v>
      </c>
      <c r="G523" s="92"/>
      <c r="H523" s="92" t="e">
        <f>#REF!</f>
        <v>#REF!</v>
      </c>
    </row>
    <row r="524" spans="1:8">
      <c r="A524" s="92" t="str">
        <f t="shared" si="33"/>
        <v>Stara Planina Hold Plc</v>
      </c>
      <c r="B524" s="92" t="str">
        <f t="shared" si="34"/>
        <v>121227995</v>
      </c>
      <c r="C524" s="96">
        <f t="shared" si="35"/>
        <v>45930</v>
      </c>
      <c r="D524" s="92" t="s">
        <v>488</v>
      </c>
      <c r="E524" s="92">
        <v>3</v>
      </c>
      <c r="F524" s="92" t="s">
        <v>487</v>
      </c>
      <c r="G524" s="92"/>
      <c r="H524" s="92" t="e">
        <f>#REF!</f>
        <v>#REF!</v>
      </c>
    </row>
    <row r="525" spans="1:8">
      <c r="A525" s="92" t="str">
        <f t="shared" ref="A525:A588" si="36">pdeName</f>
        <v>Stara Planina Hold Plc</v>
      </c>
      <c r="B525" s="92" t="str">
        <f t="shared" ref="B525:B588" si="37">pdeBulstat</f>
        <v>121227995</v>
      </c>
      <c r="C525" s="96">
        <f t="shared" ref="C525:C588" si="38">endDate</f>
        <v>45930</v>
      </c>
      <c r="D525" s="92" t="s">
        <v>490</v>
      </c>
      <c r="E525" s="92">
        <v>3</v>
      </c>
      <c r="F525" s="92" t="s">
        <v>489</v>
      </c>
      <c r="G525" s="92"/>
      <c r="H525" s="92" t="e">
        <f>#REF!</f>
        <v>#REF!</v>
      </c>
    </row>
    <row r="526" spans="1:8">
      <c r="A526" s="92" t="str">
        <f t="shared" si="36"/>
        <v>Stara Planina Hold Plc</v>
      </c>
      <c r="B526" s="92" t="str">
        <f t="shared" si="37"/>
        <v>121227995</v>
      </c>
      <c r="C526" s="96">
        <f t="shared" si="38"/>
        <v>45930</v>
      </c>
      <c r="D526" s="92" t="s">
        <v>492</v>
      </c>
      <c r="E526" s="92">
        <v>3</v>
      </c>
      <c r="F526" s="92" t="s">
        <v>491</v>
      </c>
      <c r="G526" s="92"/>
      <c r="H526" s="92" t="e">
        <f>#REF!</f>
        <v>#REF!</v>
      </c>
    </row>
    <row r="527" spans="1:8">
      <c r="A527" s="92" t="str">
        <f t="shared" si="36"/>
        <v>Stara Planina Hold Plc</v>
      </c>
      <c r="B527" s="92" t="str">
        <f t="shared" si="37"/>
        <v>121227995</v>
      </c>
      <c r="C527" s="96">
        <f t="shared" si="38"/>
        <v>45930</v>
      </c>
      <c r="D527" s="92" t="s">
        <v>494</v>
      </c>
      <c r="E527" s="92">
        <v>3</v>
      </c>
      <c r="F527" s="92" t="s">
        <v>493</v>
      </c>
      <c r="G527" s="92"/>
      <c r="H527" s="92" t="e">
        <f>#REF!</f>
        <v>#REF!</v>
      </c>
    </row>
    <row r="528" spans="1:8">
      <c r="A528" s="92" t="str">
        <f t="shared" si="36"/>
        <v>Stara Planina Hold Plc</v>
      </c>
      <c r="B528" s="92" t="str">
        <f t="shared" si="37"/>
        <v>121227995</v>
      </c>
      <c r="C528" s="96">
        <f t="shared" si="38"/>
        <v>45930</v>
      </c>
      <c r="D528" s="92" t="s">
        <v>496</v>
      </c>
      <c r="E528" s="92">
        <v>3</v>
      </c>
      <c r="F528" s="92" t="s">
        <v>495</v>
      </c>
      <c r="G528" s="92"/>
      <c r="H528" s="92" t="e">
        <f>#REF!</f>
        <v>#REF!</v>
      </c>
    </row>
    <row r="529" spans="1:8">
      <c r="A529" s="92" t="str">
        <f t="shared" si="36"/>
        <v>Stara Planina Hold Plc</v>
      </c>
      <c r="B529" s="92" t="str">
        <f t="shared" si="37"/>
        <v>121227995</v>
      </c>
      <c r="C529" s="96">
        <f t="shared" si="38"/>
        <v>45930</v>
      </c>
      <c r="D529" s="92" t="s">
        <v>497</v>
      </c>
      <c r="E529" s="92">
        <v>3</v>
      </c>
      <c r="F529" s="92" t="s">
        <v>480</v>
      </c>
      <c r="G529" s="92"/>
      <c r="H529" s="92" t="e">
        <f>#REF!</f>
        <v>#REF!</v>
      </c>
    </row>
    <row r="530" spans="1:8">
      <c r="A530" s="92" t="str">
        <f t="shared" si="36"/>
        <v>Stara Planina Hold Plc</v>
      </c>
      <c r="B530" s="92" t="str">
        <f t="shared" si="37"/>
        <v>121227995</v>
      </c>
      <c r="C530" s="96">
        <f t="shared" si="38"/>
        <v>45930</v>
      </c>
      <c r="D530" s="92" t="s">
        <v>499</v>
      </c>
      <c r="E530" s="92">
        <v>3</v>
      </c>
      <c r="F530" s="92" t="s">
        <v>498</v>
      </c>
      <c r="G530" s="92"/>
      <c r="H530" s="92" t="e">
        <f>#REF!</f>
        <v>#REF!</v>
      </c>
    </row>
    <row r="531" spans="1:8">
      <c r="A531" s="92" t="str">
        <f t="shared" si="36"/>
        <v>Stara Planina Hold Plc</v>
      </c>
      <c r="B531" s="92" t="str">
        <f t="shared" si="37"/>
        <v>121227995</v>
      </c>
      <c r="C531" s="96">
        <f t="shared" si="38"/>
        <v>45930</v>
      </c>
      <c r="D531" s="92" t="s">
        <v>501</v>
      </c>
      <c r="E531" s="92">
        <v>3</v>
      </c>
      <c r="F531" s="92" t="s">
        <v>500</v>
      </c>
      <c r="G531" s="92"/>
      <c r="H531" s="92" t="e">
        <f>#REF!</f>
        <v>#REF!</v>
      </c>
    </row>
    <row r="532" spans="1:8">
      <c r="A532" s="92" t="str">
        <f t="shared" si="36"/>
        <v>Stara Planina Hold Plc</v>
      </c>
      <c r="B532" s="92" t="str">
        <f t="shared" si="37"/>
        <v>121227995</v>
      </c>
      <c r="C532" s="96">
        <f t="shared" si="38"/>
        <v>45930</v>
      </c>
      <c r="D532" s="92" t="s">
        <v>503</v>
      </c>
      <c r="E532" s="92">
        <v>3</v>
      </c>
      <c r="F532" s="92" t="s">
        <v>502</v>
      </c>
      <c r="G532" s="92"/>
      <c r="H532" s="92" t="e">
        <f>#REF!</f>
        <v>#REF!</v>
      </c>
    </row>
    <row r="533" spans="1:8">
      <c r="A533" s="92" t="str">
        <f t="shared" si="36"/>
        <v>Stara Planina Hold Plc</v>
      </c>
      <c r="B533" s="92" t="str">
        <f t="shared" si="37"/>
        <v>121227995</v>
      </c>
      <c r="C533" s="96">
        <f t="shared" si="38"/>
        <v>45930</v>
      </c>
      <c r="D533" s="92" t="s">
        <v>505</v>
      </c>
      <c r="E533" s="92">
        <v>3</v>
      </c>
      <c r="F533" s="92" t="s">
        <v>504</v>
      </c>
      <c r="G533" s="92"/>
      <c r="H533" s="92" t="e">
        <f>#REF!</f>
        <v>#REF!</v>
      </c>
    </row>
    <row r="534" spans="1:8">
      <c r="A534" s="92" t="str">
        <f t="shared" si="36"/>
        <v>Stara Planina Hold Plc</v>
      </c>
      <c r="B534" s="92" t="str">
        <f t="shared" si="37"/>
        <v>121227995</v>
      </c>
      <c r="C534" s="96">
        <f t="shared" si="38"/>
        <v>45930</v>
      </c>
      <c r="D534" s="92" t="s">
        <v>507</v>
      </c>
      <c r="E534" s="92">
        <v>3</v>
      </c>
      <c r="F534" s="92" t="s">
        <v>506</v>
      </c>
      <c r="G534" s="92"/>
      <c r="H534" s="92" t="e">
        <f>#REF!</f>
        <v>#REF!</v>
      </c>
    </row>
    <row r="535" spans="1:8">
      <c r="A535" s="92" t="str">
        <f t="shared" si="36"/>
        <v>Stara Planina Hold Plc</v>
      </c>
      <c r="B535" s="92" t="str">
        <f t="shared" si="37"/>
        <v>121227995</v>
      </c>
      <c r="C535" s="96">
        <f t="shared" si="38"/>
        <v>45930</v>
      </c>
      <c r="D535" s="92" t="s">
        <v>508</v>
      </c>
      <c r="E535" s="92">
        <v>3</v>
      </c>
      <c r="F535" s="92" t="s">
        <v>495</v>
      </c>
      <c r="G535" s="92"/>
      <c r="H535" s="92" t="e">
        <f>#REF!</f>
        <v>#REF!</v>
      </c>
    </row>
    <row r="536" spans="1:8">
      <c r="A536" s="92" t="str">
        <f t="shared" si="36"/>
        <v>Stara Planina Hold Plc</v>
      </c>
      <c r="B536" s="92" t="str">
        <f t="shared" si="37"/>
        <v>121227995</v>
      </c>
      <c r="C536" s="96">
        <f t="shared" si="38"/>
        <v>45930</v>
      </c>
      <c r="D536" s="92" t="s">
        <v>509</v>
      </c>
      <c r="E536" s="92">
        <v>3</v>
      </c>
      <c r="F536" s="92" t="s">
        <v>795</v>
      </c>
      <c r="G536" s="92"/>
      <c r="H536" s="92" t="e">
        <f>#REF!</f>
        <v>#REF!</v>
      </c>
    </row>
    <row r="537" spans="1:8">
      <c r="A537" s="92" t="str">
        <f t="shared" si="36"/>
        <v>Stara Planina Hold Plc</v>
      </c>
      <c r="B537" s="92" t="str">
        <f t="shared" si="37"/>
        <v>121227995</v>
      </c>
      <c r="C537" s="96">
        <f t="shared" si="38"/>
        <v>45930</v>
      </c>
      <c r="D537" s="92" t="s">
        <v>512</v>
      </c>
      <c r="E537" s="92">
        <v>3</v>
      </c>
      <c r="F537" s="92" t="s">
        <v>511</v>
      </c>
      <c r="G537" s="92"/>
      <c r="H537" s="92" t="e">
        <f>#REF!</f>
        <v>#REF!</v>
      </c>
    </row>
    <row r="538" spans="1:8">
      <c r="A538" s="92" t="str">
        <f t="shared" si="36"/>
        <v>Stara Planina Hold Plc</v>
      </c>
      <c r="B538" s="92" t="str">
        <f t="shared" si="37"/>
        <v>121227995</v>
      </c>
      <c r="C538" s="96">
        <f t="shared" si="38"/>
        <v>45930</v>
      </c>
      <c r="D538" s="92" t="s">
        <v>513</v>
      </c>
      <c r="E538" s="92">
        <v>3</v>
      </c>
      <c r="F538" s="92" t="s">
        <v>89</v>
      </c>
      <c r="G538" s="92"/>
      <c r="H538" s="92" t="e">
        <f>#REF!</f>
        <v>#REF!</v>
      </c>
    </row>
    <row r="539" spans="1:8">
      <c r="A539" s="92" t="str">
        <f t="shared" si="36"/>
        <v>Stara Planina Hold Plc</v>
      </c>
      <c r="B539" s="92" t="str">
        <f t="shared" si="37"/>
        <v>121227995</v>
      </c>
      <c r="C539" s="96">
        <f t="shared" si="38"/>
        <v>45930</v>
      </c>
      <c r="D539" s="92" t="s">
        <v>514</v>
      </c>
      <c r="E539" s="92">
        <v>3</v>
      </c>
      <c r="F539" s="92" t="s">
        <v>91</v>
      </c>
      <c r="G539" s="92"/>
      <c r="H539" s="92" t="e">
        <f>#REF!</f>
        <v>#REF!</v>
      </c>
    </row>
    <row r="540" spans="1:8">
      <c r="A540" s="92" t="str">
        <f t="shared" si="36"/>
        <v>Stara Planina Hold Plc</v>
      </c>
      <c r="B540" s="92" t="str">
        <f t="shared" si="37"/>
        <v>121227995</v>
      </c>
      <c r="C540" s="96">
        <f t="shared" si="38"/>
        <v>45930</v>
      </c>
      <c r="D540" s="92" t="s">
        <v>515</v>
      </c>
      <c r="E540" s="92">
        <v>3</v>
      </c>
      <c r="F540" s="92" t="s">
        <v>94</v>
      </c>
      <c r="G540" s="92"/>
      <c r="H540" s="92" t="e">
        <f>#REF!</f>
        <v>#REF!</v>
      </c>
    </row>
    <row r="541" spans="1:8">
      <c r="A541" s="92" t="str">
        <f t="shared" si="36"/>
        <v>Stara Planina Hold Plc</v>
      </c>
      <c r="B541" s="92" t="str">
        <f t="shared" si="37"/>
        <v>121227995</v>
      </c>
      <c r="C541" s="96">
        <f t="shared" si="38"/>
        <v>45930</v>
      </c>
      <c r="D541" s="92" t="s">
        <v>516</v>
      </c>
      <c r="E541" s="92">
        <v>3</v>
      </c>
      <c r="F541" s="92" t="s">
        <v>96</v>
      </c>
      <c r="G541" s="92"/>
      <c r="H541" s="92" t="e">
        <f>#REF!</f>
        <v>#REF!</v>
      </c>
    </row>
    <row r="542" spans="1:8">
      <c r="A542" s="92" t="str">
        <f t="shared" si="36"/>
        <v>Stara Planina Hold Plc</v>
      </c>
      <c r="B542" s="92" t="str">
        <f t="shared" si="37"/>
        <v>121227995</v>
      </c>
      <c r="C542" s="96">
        <f t="shared" si="38"/>
        <v>45930</v>
      </c>
      <c r="D542" s="92" t="s">
        <v>518</v>
      </c>
      <c r="E542" s="92">
        <v>3</v>
      </c>
      <c r="F542" s="92" t="s">
        <v>517</v>
      </c>
      <c r="G542" s="92"/>
      <c r="H542" s="92" t="e">
        <f>#REF!</f>
        <v>#REF!</v>
      </c>
    </row>
    <row r="543" spans="1:8">
      <c r="A543" s="92" t="str">
        <f t="shared" si="36"/>
        <v>Stara Planina Hold Plc</v>
      </c>
      <c r="B543" s="92" t="str">
        <f t="shared" si="37"/>
        <v>121227995</v>
      </c>
      <c r="C543" s="96">
        <f t="shared" si="38"/>
        <v>45930</v>
      </c>
      <c r="D543" s="92" t="s">
        <v>519</v>
      </c>
      <c r="E543" s="92">
        <v>3</v>
      </c>
      <c r="F543" s="92" t="s">
        <v>102</v>
      </c>
      <c r="G543" s="92"/>
      <c r="H543" s="92" t="e">
        <f>#REF!</f>
        <v>#REF!</v>
      </c>
    </row>
    <row r="544" spans="1:8">
      <c r="A544" s="92" t="str">
        <f t="shared" si="36"/>
        <v>Stara Planina Hold Plc</v>
      </c>
      <c r="B544" s="92" t="str">
        <f t="shared" si="37"/>
        <v>121227995</v>
      </c>
      <c r="C544" s="96">
        <f t="shared" si="38"/>
        <v>45930</v>
      </c>
      <c r="D544" s="92" t="s">
        <v>521</v>
      </c>
      <c r="E544" s="92">
        <v>3</v>
      </c>
      <c r="F544" s="92" t="s">
        <v>520</v>
      </c>
      <c r="G544" s="92"/>
      <c r="H544" s="92" t="e">
        <f>#REF!</f>
        <v>#REF!</v>
      </c>
    </row>
    <row r="545" spans="1:8">
      <c r="A545" s="92" t="str">
        <f t="shared" si="36"/>
        <v>Stara Planina Hold Plc</v>
      </c>
      <c r="B545" s="92" t="str">
        <f t="shared" si="37"/>
        <v>121227995</v>
      </c>
      <c r="C545" s="96">
        <f t="shared" si="38"/>
        <v>45930</v>
      </c>
      <c r="D545" s="92" t="s">
        <v>523</v>
      </c>
      <c r="E545" s="92">
        <v>3</v>
      </c>
      <c r="F545" s="92" t="s">
        <v>522</v>
      </c>
      <c r="G545" s="92"/>
      <c r="H545" s="92" t="e">
        <f>#REF!</f>
        <v>#REF!</v>
      </c>
    </row>
    <row r="546" spans="1:8">
      <c r="A546" s="92" t="str">
        <f t="shared" si="36"/>
        <v>Stara Planina Hold Plc</v>
      </c>
      <c r="B546" s="92" t="str">
        <f t="shared" si="37"/>
        <v>121227995</v>
      </c>
      <c r="C546" s="96">
        <f t="shared" si="38"/>
        <v>45930</v>
      </c>
      <c r="D546" s="92" t="s">
        <v>525</v>
      </c>
      <c r="E546" s="92">
        <v>3</v>
      </c>
      <c r="F546" s="92" t="s">
        <v>524</v>
      </c>
      <c r="G546" s="92"/>
      <c r="H546" s="92" t="e">
        <f>#REF!</f>
        <v>#REF!</v>
      </c>
    </row>
    <row r="547" spans="1:8">
      <c r="A547" s="92" t="str">
        <f t="shared" si="36"/>
        <v>Stara Planina Hold Plc</v>
      </c>
      <c r="B547" s="92" t="str">
        <f t="shared" si="37"/>
        <v>121227995</v>
      </c>
      <c r="C547" s="96">
        <f t="shared" si="38"/>
        <v>45930</v>
      </c>
      <c r="D547" s="92" t="s">
        <v>526</v>
      </c>
      <c r="E547" s="92">
        <v>3</v>
      </c>
      <c r="F547" s="92" t="s">
        <v>495</v>
      </c>
      <c r="G547" s="92"/>
      <c r="H547" s="92" t="e">
        <f>#REF!</f>
        <v>#REF!</v>
      </c>
    </row>
    <row r="548" spans="1:8">
      <c r="A548" s="92" t="str">
        <f t="shared" si="36"/>
        <v>Stara Planina Hold Plc</v>
      </c>
      <c r="B548" s="92" t="str">
        <f t="shared" si="37"/>
        <v>121227995</v>
      </c>
      <c r="C548" s="96">
        <f t="shared" si="38"/>
        <v>45930</v>
      </c>
      <c r="D548" s="92" t="s">
        <v>527</v>
      </c>
      <c r="E548" s="92">
        <v>3</v>
      </c>
      <c r="F548" s="92" t="s">
        <v>510</v>
      </c>
      <c r="G548" s="92"/>
      <c r="H548" s="92" t="e">
        <f>#REF!</f>
        <v>#REF!</v>
      </c>
    </row>
    <row r="549" spans="1:8">
      <c r="A549" s="92" t="str">
        <f t="shared" si="36"/>
        <v>Stara Planina Hold Plc</v>
      </c>
      <c r="B549" s="92" t="str">
        <f t="shared" si="37"/>
        <v>121227995</v>
      </c>
      <c r="C549" s="96">
        <f t="shared" si="38"/>
        <v>45930</v>
      </c>
      <c r="D549" s="92" t="s">
        <v>529</v>
      </c>
      <c r="E549" s="92">
        <v>3</v>
      </c>
      <c r="F549" s="92" t="s">
        <v>528</v>
      </c>
      <c r="G549" s="92"/>
      <c r="H549" s="92" t="e">
        <f>#REF!</f>
        <v>#REF!</v>
      </c>
    </row>
    <row r="550" spans="1:8">
      <c r="A550" s="92" t="str">
        <f t="shared" si="36"/>
        <v>Stara Planina Hold Plc</v>
      </c>
      <c r="B550" s="92" t="str">
        <f t="shared" si="37"/>
        <v>121227995</v>
      </c>
      <c r="C550" s="96">
        <f t="shared" si="38"/>
        <v>45930</v>
      </c>
      <c r="D550" s="92" t="s">
        <v>531</v>
      </c>
      <c r="E550" s="92">
        <v>3</v>
      </c>
      <c r="F550" s="92" t="s">
        <v>530</v>
      </c>
      <c r="G550" s="92"/>
      <c r="H550" s="92" t="e">
        <f>#REF!</f>
        <v>#REF!</v>
      </c>
    </row>
    <row r="551" spans="1:8">
      <c r="A551" s="92" t="str">
        <f t="shared" si="36"/>
        <v>Stara Planina Hold Plc</v>
      </c>
      <c r="B551" s="92" t="str">
        <f t="shared" si="37"/>
        <v>121227995</v>
      </c>
      <c r="C551" s="96">
        <f t="shared" si="38"/>
        <v>45930</v>
      </c>
      <c r="D551" s="92" t="s">
        <v>482</v>
      </c>
      <c r="E551" s="92">
        <v>4</v>
      </c>
      <c r="F551" s="92" t="s">
        <v>481</v>
      </c>
      <c r="G551" s="92"/>
      <c r="H551" s="92" t="e">
        <f>#REF!</f>
        <v>#REF!</v>
      </c>
    </row>
    <row r="552" spans="1:8">
      <c r="A552" s="92" t="str">
        <f t="shared" si="36"/>
        <v>Stara Planina Hold Plc</v>
      </c>
      <c r="B552" s="92" t="str">
        <f t="shared" si="37"/>
        <v>121227995</v>
      </c>
      <c r="C552" s="96">
        <f t="shared" si="38"/>
        <v>45930</v>
      </c>
      <c r="D552" s="92" t="s">
        <v>484</v>
      </c>
      <c r="E552" s="92">
        <v>4</v>
      </c>
      <c r="F552" s="92" t="s">
        <v>483</v>
      </c>
      <c r="G552" s="92"/>
      <c r="H552" s="92" t="e">
        <f>#REF!</f>
        <v>#REF!</v>
      </c>
    </row>
    <row r="553" spans="1:8">
      <c r="A553" s="92" t="str">
        <f t="shared" si="36"/>
        <v>Stara Planina Hold Plc</v>
      </c>
      <c r="B553" s="92" t="str">
        <f t="shared" si="37"/>
        <v>121227995</v>
      </c>
      <c r="C553" s="96">
        <f t="shared" si="38"/>
        <v>45930</v>
      </c>
      <c r="D553" s="92" t="s">
        <v>486</v>
      </c>
      <c r="E553" s="92">
        <v>4</v>
      </c>
      <c r="F553" s="92" t="s">
        <v>485</v>
      </c>
      <c r="G553" s="92"/>
      <c r="H553" s="92" t="e">
        <f>#REF!</f>
        <v>#REF!</v>
      </c>
    </row>
    <row r="554" spans="1:8">
      <c r="A554" s="92" t="str">
        <f t="shared" si="36"/>
        <v>Stara Planina Hold Plc</v>
      </c>
      <c r="B554" s="92" t="str">
        <f t="shared" si="37"/>
        <v>121227995</v>
      </c>
      <c r="C554" s="96">
        <f t="shared" si="38"/>
        <v>45930</v>
      </c>
      <c r="D554" s="92" t="s">
        <v>488</v>
      </c>
      <c r="E554" s="92">
        <v>4</v>
      </c>
      <c r="F554" s="92" t="s">
        <v>487</v>
      </c>
      <c r="G554" s="92"/>
      <c r="H554" s="92" t="e">
        <f>#REF!</f>
        <v>#REF!</v>
      </c>
    </row>
    <row r="555" spans="1:8">
      <c r="A555" s="92" t="str">
        <f t="shared" si="36"/>
        <v>Stara Planina Hold Plc</v>
      </c>
      <c r="B555" s="92" t="str">
        <f t="shared" si="37"/>
        <v>121227995</v>
      </c>
      <c r="C555" s="96">
        <f t="shared" si="38"/>
        <v>45930</v>
      </c>
      <c r="D555" s="92" t="s">
        <v>490</v>
      </c>
      <c r="E555" s="92">
        <v>4</v>
      </c>
      <c r="F555" s="92" t="s">
        <v>489</v>
      </c>
      <c r="G555" s="92"/>
      <c r="H555" s="92" t="e">
        <f>#REF!</f>
        <v>#REF!</v>
      </c>
    </row>
    <row r="556" spans="1:8">
      <c r="A556" s="92" t="str">
        <f t="shared" si="36"/>
        <v>Stara Planina Hold Plc</v>
      </c>
      <c r="B556" s="92" t="str">
        <f t="shared" si="37"/>
        <v>121227995</v>
      </c>
      <c r="C556" s="96">
        <f t="shared" si="38"/>
        <v>45930</v>
      </c>
      <c r="D556" s="92" t="s">
        <v>492</v>
      </c>
      <c r="E556" s="92">
        <v>4</v>
      </c>
      <c r="F556" s="92" t="s">
        <v>491</v>
      </c>
      <c r="G556" s="92"/>
      <c r="H556" s="92" t="e">
        <f>#REF!</f>
        <v>#REF!</v>
      </c>
    </row>
    <row r="557" spans="1:8">
      <c r="A557" s="92" t="str">
        <f t="shared" si="36"/>
        <v>Stara Planina Hold Plc</v>
      </c>
      <c r="B557" s="92" t="str">
        <f t="shared" si="37"/>
        <v>121227995</v>
      </c>
      <c r="C557" s="96">
        <f t="shared" si="38"/>
        <v>45930</v>
      </c>
      <c r="D557" s="92" t="s">
        <v>494</v>
      </c>
      <c r="E557" s="92">
        <v>4</v>
      </c>
      <c r="F557" s="92" t="s">
        <v>493</v>
      </c>
      <c r="G557" s="92"/>
      <c r="H557" s="92" t="e">
        <f>#REF!</f>
        <v>#REF!</v>
      </c>
    </row>
    <row r="558" spans="1:8">
      <c r="A558" s="92" t="str">
        <f t="shared" si="36"/>
        <v>Stara Planina Hold Plc</v>
      </c>
      <c r="B558" s="92" t="str">
        <f t="shared" si="37"/>
        <v>121227995</v>
      </c>
      <c r="C558" s="96">
        <f t="shared" si="38"/>
        <v>45930</v>
      </c>
      <c r="D558" s="92" t="s">
        <v>496</v>
      </c>
      <c r="E558" s="92">
        <v>4</v>
      </c>
      <c r="F558" s="92" t="s">
        <v>495</v>
      </c>
      <c r="G558" s="92"/>
      <c r="H558" s="92" t="e">
        <f>#REF!</f>
        <v>#REF!</v>
      </c>
    </row>
    <row r="559" spans="1:8">
      <c r="A559" s="92" t="str">
        <f t="shared" si="36"/>
        <v>Stara Planina Hold Plc</v>
      </c>
      <c r="B559" s="92" t="str">
        <f t="shared" si="37"/>
        <v>121227995</v>
      </c>
      <c r="C559" s="96">
        <f t="shared" si="38"/>
        <v>45930</v>
      </c>
      <c r="D559" s="92" t="s">
        <v>497</v>
      </c>
      <c r="E559" s="92">
        <v>4</v>
      </c>
      <c r="F559" s="92" t="s">
        <v>480</v>
      </c>
      <c r="G559" s="92"/>
      <c r="H559" s="92" t="e">
        <f>#REF!</f>
        <v>#REF!</v>
      </c>
    </row>
    <row r="560" spans="1:8">
      <c r="A560" s="92" t="str">
        <f t="shared" si="36"/>
        <v>Stara Planina Hold Plc</v>
      </c>
      <c r="B560" s="92" t="str">
        <f t="shared" si="37"/>
        <v>121227995</v>
      </c>
      <c r="C560" s="96">
        <f t="shared" si="38"/>
        <v>45930</v>
      </c>
      <c r="D560" s="92" t="s">
        <v>499</v>
      </c>
      <c r="E560" s="92">
        <v>4</v>
      </c>
      <c r="F560" s="92" t="s">
        <v>498</v>
      </c>
      <c r="G560" s="92"/>
      <c r="H560" s="92" t="e">
        <f>#REF!</f>
        <v>#REF!</v>
      </c>
    </row>
    <row r="561" spans="1:8">
      <c r="A561" s="92" t="str">
        <f t="shared" si="36"/>
        <v>Stara Planina Hold Plc</v>
      </c>
      <c r="B561" s="92" t="str">
        <f t="shared" si="37"/>
        <v>121227995</v>
      </c>
      <c r="C561" s="96">
        <f t="shared" si="38"/>
        <v>45930</v>
      </c>
      <c r="D561" s="92" t="s">
        <v>501</v>
      </c>
      <c r="E561" s="92">
        <v>4</v>
      </c>
      <c r="F561" s="92" t="s">
        <v>500</v>
      </c>
      <c r="G561" s="92"/>
      <c r="H561" s="92" t="e">
        <f>#REF!</f>
        <v>#REF!</v>
      </c>
    </row>
    <row r="562" spans="1:8">
      <c r="A562" s="92" t="str">
        <f t="shared" si="36"/>
        <v>Stara Planina Hold Plc</v>
      </c>
      <c r="B562" s="92" t="str">
        <f t="shared" si="37"/>
        <v>121227995</v>
      </c>
      <c r="C562" s="96">
        <f t="shared" si="38"/>
        <v>45930</v>
      </c>
      <c r="D562" s="92" t="s">
        <v>503</v>
      </c>
      <c r="E562" s="92">
        <v>4</v>
      </c>
      <c r="F562" s="92" t="s">
        <v>502</v>
      </c>
      <c r="G562" s="92"/>
      <c r="H562" s="92" t="e">
        <f>#REF!</f>
        <v>#REF!</v>
      </c>
    </row>
    <row r="563" spans="1:8">
      <c r="A563" s="92" t="str">
        <f t="shared" si="36"/>
        <v>Stara Planina Hold Plc</v>
      </c>
      <c r="B563" s="92" t="str">
        <f t="shared" si="37"/>
        <v>121227995</v>
      </c>
      <c r="C563" s="96">
        <f t="shared" si="38"/>
        <v>45930</v>
      </c>
      <c r="D563" s="92" t="s">
        <v>505</v>
      </c>
      <c r="E563" s="92">
        <v>4</v>
      </c>
      <c r="F563" s="92" t="s">
        <v>504</v>
      </c>
      <c r="G563" s="92"/>
      <c r="H563" s="92" t="e">
        <f>#REF!</f>
        <v>#REF!</v>
      </c>
    </row>
    <row r="564" spans="1:8">
      <c r="A564" s="92" t="str">
        <f t="shared" si="36"/>
        <v>Stara Planina Hold Plc</v>
      </c>
      <c r="B564" s="92" t="str">
        <f t="shared" si="37"/>
        <v>121227995</v>
      </c>
      <c r="C564" s="96">
        <f t="shared" si="38"/>
        <v>45930</v>
      </c>
      <c r="D564" s="92" t="s">
        <v>507</v>
      </c>
      <c r="E564" s="92">
        <v>4</v>
      </c>
      <c r="F564" s="92" t="s">
        <v>506</v>
      </c>
      <c r="G564" s="92"/>
      <c r="H564" s="92" t="e">
        <f>#REF!</f>
        <v>#REF!</v>
      </c>
    </row>
    <row r="565" spans="1:8">
      <c r="A565" s="92" t="str">
        <f t="shared" si="36"/>
        <v>Stara Planina Hold Plc</v>
      </c>
      <c r="B565" s="92" t="str">
        <f t="shared" si="37"/>
        <v>121227995</v>
      </c>
      <c r="C565" s="96">
        <f t="shared" si="38"/>
        <v>45930</v>
      </c>
      <c r="D565" s="92" t="s">
        <v>508</v>
      </c>
      <c r="E565" s="92">
        <v>4</v>
      </c>
      <c r="F565" s="92" t="s">
        <v>495</v>
      </c>
      <c r="G565" s="92"/>
      <c r="H565" s="92" t="e">
        <f>#REF!</f>
        <v>#REF!</v>
      </c>
    </row>
    <row r="566" spans="1:8">
      <c r="A566" s="92" t="str">
        <f t="shared" si="36"/>
        <v>Stara Planina Hold Plc</v>
      </c>
      <c r="B566" s="92" t="str">
        <f t="shared" si="37"/>
        <v>121227995</v>
      </c>
      <c r="C566" s="96">
        <f t="shared" si="38"/>
        <v>45930</v>
      </c>
      <c r="D566" s="92" t="s">
        <v>509</v>
      </c>
      <c r="E566" s="92">
        <v>4</v>
      </c>
      <c r="F566" s="92" t="s">
        <v>795</v>
      </c>
      <c r="G566" s="92"/>
      <c r="H566" s="92" t="e">
        <f>#REF!</f>
        <v>#REF!</v>
      </c>
    </row>
    <row r="567" spans="1:8">
      <c r="A567" s="92" t="str">
        <f t="shared" si="36"/>
        <v>Stara Planina Hold Plc</v>
      </c>
      <c r="B567" s="92" t="str">
        <f t="shared" si="37"/>
        <v>121227995</v>
      </c>
      <c r="C567" s="96">
        <f t="shared" si="38"/>
        <v>45930</v>
      </c>
      <c r="D567" s="92" t="s">
        <v>512</v>
      </c>
      <c r="E567" s="92">
        <v>4</v>
      </c>
      <c r="F567" s="92" t="s">
        <v>511</v>
      </c>
      <c r="G567" s="92"/>
      <c r="H567" s="92" t="e">
        <f>#REF!</f>
        <v>#REF!</v>
      </c>
    </row>
    <row r="568" spans="1:8">
      <c r="A568" s="92" t="str">
        <f t="shared" si="36"/>
        <v>Stara Planina Hold Plc</v>
      </c>
      <c r="B568" s="92" t="str">
        <f t="shared" si="37"/>
        <v>121227995</v>
      </c>
      <c r="C568" s="96">
        <f t="shared" si="38"/>
        <v>45930</v>
      </c>
      <c r="D568" s="92" t="s">
        <v>513</v>
      </c>
      <c r="E568" s="92">
        <v>4</v>
      </c>
      <c r="F568" s="92" t="s">
        <v>89</v>
      </c>
      <c r="G568" s="92"/>
      <c r="H568" s="92" t="e">
        <f>#REF!</f>
        <v>#REF!</v>
      </c>
    </row>
    <row r="569" spans="1:8">
      <c r="A569" s="92" t="str">
        <f t="shared" si="36"/>
        <v>Stara Planina Hold Plc</v>
      </c>
      <c r="B569" s="92" t="str">
        <f t="shared" si="37"/>
        <v>121227995</v>
      </c>
      <c r="C569" s="96">
        <f t="shared" si="38"/>
        <v>45930</v>
      </c>
      <c r="D569" s="92" t="s">
        <v>514</v>
      </c>
      <c r="E569" s="92">
        <v>4</v>
      </c>
      <c r="F569" s="92" t="s">
        <v>91</v>
      </c>
      <c r="G569" s="92"/>
      <c r="H569" s="92" t="e">
        <f>#REF!</f>
        <v>#REF!</v>
      </c>
    </row>
    <row r="570" spans="1:8">
      <c r="A570" s="92" t="str">
        <f t="shared" si="36"/>
        <v>Stara Planina Hold Plc</v>
      </c>
      <c r="B570" s="92" t="str">
        <f t="shared" si="37"/>
        <v>121227995</v>
      </c>
      <c r="C570" s="96">
        <f t="shared" si="38"/>
        <v>45930</v>
      </c>
      <c r="D570" s="92" t="s">
        <v>515</v>
      </c>
      <c r="E570" s="92">
        <v>4</v>
      </c>
      <c r="F570" s="92" t="s">
        <v>94</v>
      </c>
      <c r="G570" s="92"/>
      <c r="H570" s="92" t="e">
        <f>#REF!</f>
        <v>#REF!</v>
      </c>
    </row>
    <row r="571" spans="1:8">
      <c r="A571" s="92" t="str">
        <f t="shared" si="36"/>
        <v>Stara Planina Hold Plc</v>
      </c>
      <c r="B571" s="92" t="str">
        <f t="shared" si="37"/>
        <v>121227995</v>
      </c>
      <c r="C571" s="96">
        <f t="shared" si="38"/>
        <v>45930</v>
      </c>
      <c r="D571" s="92" t="s">
        <v>516</v>
      </c>
      <c r="E571" s="92">
        <v>4</v>
      </c>
      <c r="F571" s="92" t="s">
        <v>96</v>
      </c>
      <c r="G571" s="92"/>
      <c r="H571" s="92" t="e">
        <f>#REF!</f>
        <v>#REF!</v>
      </c>
    </row>
    <row r="572" spans="1:8">
      <c r="A572" s="92" t="str">
        <f t="shared" si="36"/>
        <v>Stara Planina Hold Plc</v>
      </c>
      <c r="B572" s="92" t="str">
        <f t="shared" si="37"/>
        <v>121227995</v>
      </c>
      <c r="C572" s="96">
        <f t="shared" si="38"/>
        <v>45930</v>
      </c>
      <c r="D572" s="92" t="s">
        <v>518</v>
      </c>
      <c r="E572" s="92">
        <v>4</v>
      </c>
      <c r="F572" s="92" t="s">
        <v>517</v>
      </c>
      <c r="G572" s="92"/>
      <c r="H572" s="92" t="e">
        <f>#REF!</f>
        <v>#REF!</v>
      </c>
    </row>
    <row r="573" spans="1:8">
      <c r="A573" s="92" t="str">
        <f t="shared" si="36"/>
        <v>Stara Planina Hold Plc</v>
      </c>
      <c r="B573" s="92" t="str">
        <f t="shared" si="37"/>
        <v>121227995</v>
      </c>
      <c r="C573" s="96">
        <f t="shared" si="38"/>
        <v>45930</v>
      </c>
      <c r="D573" s="92" t="s">
        <v>519</v>
      </c>
      <c r="E573" s="92">
        <v>4</v>
      </c>
      <c r="F573" s="92" t="s">
        <v>102</v>
      </c>
      <c r="G573" s="92"/>
      <c r="H573" s="92" t="e">
        <f>#REF!</f>
        <v>#REF!</v>
      </c>
    </row>
    <row r="574" spans="1:8">
      <c r="A574" s="92" t="str">
        <f t="shared" si="36"/>
        <v>Stara Planina Hold Plc</v>
      </c>
      <c r="B574" s="92" t="str">
        <f t="shared" si="37"/>
        <v>121227995</v>
      </c>
      <c r="C574" s="96">
        <f t="shared" si="38"/>
        <v>45930</v>
      </c>
      <c r="D574" s="92" t="s">
        <v>521</v>
      </c>
      <c r="E574" s="92">
        <v>4</v>
      </c>
      <c r="F574" s="92" t="s">
        <v>520</v>
      </c>
      <c r="G574" s="92"/>
      <c r="H574" s="92" t="e">
        <f>#REF!</f>
        <v>#REF!</v>
      </c>
    </row>
    <row r="575" spans="1:8">
      <c r="A575" s="92" t="str">
        <f t="shared" si="36"/>
        <v>Stara Planina Hold Plc</v>
      </c>
      <c r="B575" s="92" t="str">
        <f t="shared" si="37"/>
        <v>121227995</v>
      </c>
      <c r="C575" s="96">
        <f t="shared" si="38"/>
        <v>45930</v>
      </c>
      <c r="D575" s="92" t="s">
        <v>523</v>
      </c>
      <c r="E575" s="92">
        <v>4</v>
      </c>
      <c r="F575" s="92" t="s">
        <v>522</v>
      </c>
      <c r="G575" s="92"/>
      <c r="H575" s="92" t="e">
        <f>#REF!</f>
        <v>#REF!</v>
      </c>
    </row>
    <row r="576" spans="1:8">
      <c r="A576" s="92" t="str">
        <f t="shared" si="36"/>
        <v>Stara Planina Hold Plc</v>
      </c>
      <c r="B576" s="92" t="str">
        <f t="shared" si="37"/>
        <v>121227995</v>
      </c>
      <c r="C576" s="96">
        <f t="shared" si="38"/>
        <v>45930</v>
      </c>
      <c r="D576" s="92" t="s">
        <v>525</v>
      </c>
      <c r="E576" s="92">
        <v>4</v>
      </c>
      <c r="F576" s="92" t="s">
        <v>524</v>
      </c>
      <c r="G576" s="92"/>
      <c r="H576" s="92" t="e">
        <f>#REF!</f>
        <v>#REF!</v>
      </c>
    </row>
    <row r="577" spans="1:8">
      <c r="A577" s="92" t="str">
        <f t="shared" si="36"/>
        <v>Stara Planina Hold Plc</v>
      </c>
      <c r="B577" s="92" t="str">
        <f t="shared" si="37"/>
        <v>121227995</v>
      </c>
      <c r="C577" s="96">
        <f t="shared" si="38"/>
        <v>45930</v>
      </c>
      <c r="D577" s="92" t="s">
        <v>526</v>
      </c>
      <c r="E577" s="92">
        <v>4</v>
      </c>
      <c r="F577" s="92" t="s">
        <v>495</v>
      </c>
      <c r="G577" s="92"/>
      <c r="H577" s="92" t="e">
        <f>#REF!</f>
        <v>#REF!</v>
      </c>
    </row>
    <row r="578" spans="1:8">
      <c r="A578" s="92" t="str">
        <f t="shared" si="36"/>
        <v>Stara Planina Hold Plc</v>
      </c>
      <c r="B578" s="92" t="str">
        <f t="shared" si="37"/>
        <v>121227995</v>
      </c>
      <c r="C578" s="96">
        <f t="shared" si="38"/>
        <v>45930</v>
      </c>
      <c r="D578" s="92" t="s">
        <v>527</v>
      </c>
      <c r="E578" s="92">
        <v>4</v>
      </c>
      <c r="F578" s="92" t="s">
        <v>510</v>
      </c>
      <c r="G578" s="92"/>
      <c r="H578" s="92" t="e">
        <f>#REF!</f>
        <v>#REF!</v>
      </c>
    </row>
    <row r="579" spans="1:8">
      <c r="A579" s="92" t="str">
        <f t="shared" si="36"/>
        <v>Stara Planina Hold Plc</v>
      </c>
      <c r="B579" s="92" t="str">
        <f t="shared" si="37"/>
        <v>121227995</v>
      </c>
      <c r="C579" s="96">
        <f t="shared" si="38"/>
        <v>45930</v>
      </c>
      <c r="D579" s="92" t="s">
        <v>529</v>
      </c>
      <c r="E579" s="92">
        <v>4</v>
      </c>
      <c r="F579" s="92" t="s">
        <v>528</v>
      </c>
      <c r="G579" s="92"/>
      <c r="H579" s="92" t="e">
        <f>#REF!</f>
        <v>#REF!</v>
      </c>
    </row>
    <row r="580" spans="1:8">
      <c r="A580" s="92" t="str">
        <f t="shared" si="36"/>
        <v>Stara Planina Hold Plc</v>
      </c>
      <c r="B580" s="92" t="str">
        <f t="shared" si="37"/>
        <v>121227995</v>
      </c>
      <c r="C580" s="96">
        <f t="shared" si="38"/>
        <v>45930</v>
      </c>
      <c r="D580" s="92" t="s">
        <v>531</v>
      </c>
      <c r="E580" s="92">
        <v>4</v>
      </c>
      <c r="F580" s="92" t="s">
        <v>530</v>
      </c>
      <c r="G580" s="92"/>
      <c r="H580" s="92" t="e">
        <f>#REF!</f>
        <v>#REF!</v>
      </c>
    </row>
    <row r="581" spans="1:8">
      <c r="A581" s="92" t="str">
        <f t="shared" si="36"/>
        <v>Stara Planina Hold Plc</v>
      </c>
      <c r="B581" s="92" t="str">
        <f t="shared" si="37"/>
        <v>121227995</v>
      </c>
      <c r="C581" s="96">
        <f t="shared" si="38"/>
        <v>45930</v>
      </c>
      <c r="D581" s="92" t="s">
        <v>482</v>
      </c>
      <c r="E581" s="92">
        <v>5</v>
      </c>
      <c r="F581" s="92" t="s">
        <v>481</v>
      </c>
      <c r="G581" s="92"/>
      <c r="H581" s="92" t="e">
        <f>#REF!</f>
        <v>#REF!</v>
      </c>
    </row>
    <row r="582" spans="1:8">
      <c r="A582" s="92" t="str">
        <f t="shared" si="36"/>
        <v>Stara Planina Hold Plc</v>
      </c>
      <c r="B582" s="92" t="str">
        <f t="shared" si="37"/>
        <v>121227995</v>
      </c>
      <c r="C582" s="96">
        <f t="shared" si="38"/>
        <v>45930</v>
      </c>
      <c r="D582" s="92" t="s">
        <v>484</v>
      </c>
      <c r="E582" s="92">
        <v>5</v>
      </c>
      <c r="F582" s="92" t="s">
        <v>483</v>
      </c>
      <c r="G582" s="92"/>
      <c r="H582" s="92" t="e">
        <f>#REF!</f>
        <v>#REF!</v>
      </c>
    </row>
    <row r="583" spans="1:8">
      <c r="A583" s="92" t="str">
        <f t="shared" si="36"/>
        <v>Stara Planina Hold Plc</v>
      </c>
      <c r="B583" s="92" t="str">
        <f t="shared" si="37"/>
        <v>121227995</v>
      </c>
      <c r="C583" s="96">
        <f t="shared" si="38"/>
        <v>45930</v>
      </c>
      <c r="D583" s="92" t="s">
        <v>486</v>
      </c>
      <c r="E583" s="92">
        <v>5</v>
      </c>
      <c r="F583" s="92" t="s">
        <v>485</v>
      </c>
      <c r="G583" s="92"/>
      <c r="H583" s="92" t="e">
        <f>#REF!</f>
        <v>#REF!</v>
      </c>
    </row>
    <row r="584" spans="1:8">
      <c r="A584" s="92" t="str">
        <f t="shared" si="36"/>
        <v>Stara Planina Hold Plc</v>
      </c>
      <c r="B584" s="92" t="str">
        <f t="shared" si="37"/>
        <v>121227995</v>
      </c>
      <c r="C584" s="96">
        <f t="shared" si="38"/>
        <v>45930</v>
      </c>
      <c r="D584" s="92" t="s">
        <v>488</v>
      </c>
      <c r="E584" s="92">
        <v>5</v>
      </c>
      <c r="F584" s="92" t="s">
        <v>487</v>
      </c>
      <c r="G584" s="92"/>
      <c r="H584" s="92" t="e">
        <f>#REF!</f>
        <v>#REF!</v>
      </c>
    </row>
    <row r="585" spans="1:8">
      <c r="A585" s="92" t="str">
        <f t="shared" si="36"/>
        <v>Stara Planina Hold Plc</v>
      </c>
      <c r="B585" s="92" t="str">
        <f t="shared" si="37"/>
        <v>121227995</v>
      </c>
      <c r="C585" s="96">
        <f t="shared" si="38"/>
        <v>45930</v>
      </c>
      <c r="D585" s="92" t="s">
        <v>490</v>
      </c>
      <c r="E585" s="92">
        <v>5</v>
      </c>
      <c r="F585" s="92" t="s">
        <v>489</v>
      </c>
      <c r="G585" s="92"/>
      <c r="H585" s="92" t="e">
        <f>#REF!</f>
        <v>#REF!</v>
      </c>
    </row>
    <row r="586" spans="1:8">
      <c r="A586" s="92" t="str">
        <f t="shared" si="36"/>
        <v>Stara Planina Hold Plc</v>
      </c>
      <c r="B586" s="92" t="str">
        <f t="shared" si="37"/>
        <v>121227995</v>
      </c>
      <c r="C586" s="96">
        <f t="shared" si="38"/>
        <v>45930</v>
      </c>
      <c r="D586" s="92" t="s">
        <v>492</v>
      </c>
      <c r="E586" s="92">
        <v>5</v>
      </c>
      <c r="F586" s="92" t="s">
        <v>491</v>
      </c>
      <c r="G586" s="92"/>
      <c r="H586" s="92" t="e">
        <f>#REF!</f>
        <v>#REF!</v>
      </c>
    </row>
    <row r="587" spans="1:8">
      <c r="A587" s="92" t="str">
        <f t="shared" si="36"/>
        <v>Stara Planina Hold Plc</v>
      </c>
      <c r="B587" s="92" t="str">
        <f t="shared" si="37"/>
        <v>121227995</v>
      </c>
      <c r="C587" s="96">
        <f t="shared" si="38"/>
        <v>45930</v>
      </c>
      <c r="D587" s="92" t="s">
        <v>494</v>
      </c>
      <c r="E587" s="92">
        <v>5</v>
      </c>
      <c r="F587" s="92" t="s">
        <v>493</v>
      </c>
      <c r="G587" s="92"/>
      <c r="H587" s="92" t="e">
        <f>#REF!</f>
        <v>#REF!</v>
      </c>
    </row>
    <row r="588" spans="1:8">
      <c r="A588" s="92" t="str">
        <f t="shared" si="36"/>
        <v>Stara Planina Hold Plc</v>
      </c>
      <c r="B588" s="92" t="str">
        <f t="shared" si="37"/>
        <v>121227995</v>
      </c>
      <c r="C588" s="96">
        <f t="shared" si="38"/>
        <v>45930</v>
      </c>
      <c r="D588" s="92" t="s">
        <v>496</v>
      </c>
      <c r="E588" s="92">
        <v>5</v>
      </c>
      <c r="F588" s="92" t="s">
        <v>495</v>
      </c>
      <c r="G588" s="92"/>
      <c r="H588" s="92" t="e">
        <f>#REF!</f>
        <v>#REF!</v>
      </c>
    </row>
    <row r="589" spans="1:8">
      <c r="A589" s="92" t="str">
        <f t="shared" ref="A589:A652" si="39">pdeName</f>
        <v>Stara Planina Hold Plc</v>
      </c>
      <c r="B589" s="92" t="str">
        <f t="shared" ref="B589:B652" si="40">pdeBulstat</f>
        <v>121227995</v>
      </c>
      <c r="C589" s="96">
        <f t="shared" ref="C589:C652" si="41">endDate</f>
        <v>45930</v>
      </c>
      <c r="D589" s="92" t="s">
        <v>497</v>
      </c>
      <c r="E589" s="92">
        <v>5</v>
      </c>
      <c r="F589" s="92" t="s">
        <v>480</v>
      </c>
      <c r="G589" s="92"/>
      <c r="H589" s="92" t="e">
        <f>#REF!</f>
        <v>#REF!</v>
      </c>
    </row>
    <row r="590" spans="1:8">
      <c r="A590" s="92" t="str">
        <f t="shared" si="39"/>
        <v>Stara Planina Hold Plc</v>
      </c>
      <c r="B590" s="92" t="str">
        <f t="shared" si="40"/>
        <v>121227995</v>
      </c>
      <c r="C590" s="96">
        <f t="shared" si="41"/>
        <v>45930</v>
      </c>
      <c r="D590" s="92" t="s">
        <v>499</v>
      </c>
      <c r="E590" s="92">
        <v>5</v>
      </c>
      <c r="F590" s="92" t="s">
        <v>498</v>
      </c>
      <c r="G590" s="92"/>
      <c r="H590" s="92" t="e">
        <f>#REF!</f>
        <v>#REF!</v>
      </c>
    </row>
    <row r="591" spans="1:8">
      <c r="A591" s="92" t="str">
        <f t="shared" si="39"/>
        <v>Stara Planina Hold Plc</v>
      </c>
      <c r="B591" s="92" t="str">
        <f t="shared" si="40"/>
        <v>121227995</v>
      </c>
      <c r="C591" s="96">
        <f t="shared" si="41"/>
        <v>45930</v>
      </c>
      <c r="D591" s="92" t="s">
        <v>501</v>
      </c>
      <c r="E591" s="92">
        <v>5</v>
      </c>
      <c r="F591" s="92" t="s">
        <v>500</v>
      </c>
      <c r="G591" s="92"/>
      <c r="H591" s="92" t="e">
        <f>#REF!</f>
        <v>#REF!</v>
      </c>
    </row>
    <row r="592" spans="1:8">
      <c r="A592" s="92" t="str">
        <f t="shared" si="39"/>
        <v>Stara Planina Hold Plc</v>
      </c>
      <c r="B592" s="92" t="str">
        <f t="shared" si="40"/>
        <v>121227995</v>
      </c>
      <c r="C592" s="96">
        <f t="shared" si="41"/>
        <v>45930</v>
      </c>
      <c r="D592" s="92" t="s">
        <v>503</v>
      </c>
      <c r="E592" s="92">
        <v>5</v>
      </c>
      <c r="F592" s="92" t="s">
        <v>502</v>
      </c>
      <c r="G592" s="92"/>
      <c r="H592" s="92" t="e">
        <f>#REF!</f>
        <v>#REF!</v>
      </c>
    </row>
    <row r="593" spans="1:8">
      <c r="A593" s="92" t="str">
        <f t="shared" si="39"/>
        <v>Stara Planina Hold Plc</v>
      </c>
      <c r="B593" s="92" t="str">
        <f t="shared" si="40"/>
        <v>121227995</v>
      </c>
      <c r="C593" s="96">
        <f t="shared" si="41"/>
        <v>45930</v>
      </c>
      <c r="D593" s="92" t="s">
        <v>505</v>
      </c>
      <c r="E593" s="92">
        <v>5</v>
      </c>
      <c r="F593" s="92" t="s">
        <v>504</v>
      </c>
      <c r="G593" s="92"/>
      <c r="H593" s="92" t="e">
        <f>#REF!</f>
        <v>#REF!</v>
      </c>
    </row>
    <row r="594" spans="1:8">
      <c r="A594" s="92" t="str">
        <f t="shared" si="39"/>
        <v>Stara Planina Hold Plc</v>
      </c>
      <c r="B594" s="92" t="str">
        <f t="shared" si="40"/>
        <v>121227995</v>
      </c>
      <c r="C594" s="96">
        <f t="shared" si="41"/>
        <v>45930</v>
      </c>
      <c r="D594" s="92" t="s">
        <v>507</v>
      </c>
      <c r="E594" s="92">
        <v>5</v>
      </c>
      <c r="F594" s="92" t="s">
        <v>506</v>
      </c>
      <c r="G594" s="92"/>
      <c r="H594" s="92" t="e">
        <f>#REF!</f>
        <v>#REF!</v>
      </c>
    </row>
    <row r="595" spans="1:8">
      <c r="A595" s="92" t="str">
        <f t="shared" si="39"/>
        <v>Stara Planina Hold Plc</v>
      </c>
      <c r="B595" s="92" t="str">
        <f t="shared" si="40"/>
        <v>121227995</v>
      </c>
      <c r="C595" s="96">
        <f t="shared" si="41"/>
        <v>45930</v>
      </c>
      <c r="D595" s="92" t="s">
        <v>508</v>
      </c>
      <c r="E595" s="92">
        <v>5</v>
      </c>
      <c r="F595" s="92" t="s">
        <v>495</v>
      </c>
      <c r="G595" s="92"/>
      <c r="H595" s="92" t="e">
        <f>#REF!</f>
        <v>#REF!</v>
      </c>
    </row>
    <row r="596" spans="1:8">
      <c r="A596" s="92" t="str">
        <f t="shared" si="39"/>
        <v>Stara Planina Hold Plc</v>
      </c>
      <c r="B596" s="92" t="str">
        <f t="shared" si="40"/>
        <v>121227995</v>
      </c>
      <c r="C596" s="96">
        <f t="shared" si="41"/>
        <v>45930</v>
      </c>
      <c r="D596" s="92" t="s">
        <v>509</v>
      </c>
      <c r="E596" s="92">
        <v>5</v>
      </c>
      <c r="F596" s="92" t="s">
        <v>795</v>
      </c>
      <c r="G596" s="92"/>
      <c r="H596" s="92" t="e">
        <f>#REF!</f>
        <v>#REF!</v>
      </c>
    </row>
    <row r="597" spans="1:8">
      <c r="A597" s="92" t="str">
        <f t="shared" si="39"/>
        <v>Stara Planina Hold Plc</v>
      </c>
      <c r="B597" s="92" t="str">
        <f t="shared" si="40"/>
        <v>121227995</v>
      </c>
      <c r="C597" s="96">
        <f t="shared" si="41"/>
        <v>45930</v>
      </c>
      <c r="D597" s="92" t="s">
        <v>512</v>
      </c>
      <c r="E597" s="92">
        <v>5</v>
      </c>
      <c r="F597" s="92" t="s">
        <v>511</v>
      </c>
      <c r="G597" s="92"/>
      <c r="H597" s="92" t="e">
        <f>#REF!</f>
        <v>#REF!</v>
      </c>
    </row>
    <row r="598" spans="1:8">
      <c r="A598" s="92" t="str">
        <f t="shared" si="39"/>
        <v>Stara Planina Hold Plc</v>
      </c>
      <c r="B598" s="92" t="str">
        <f t="shared" si="40"/>
        <v>121227995</v>
      </c>
      <c r="C598" s="96">
        <f t="shared" si="41"/>
        <v>45930</v>
      </c>
      <c r="D598" s="92" t="s">
        <v>513</v>
      </c>
      <c r="E598" s="92">
        <v>5</v>
      </c>
      <c r="F598" s="92" t="s">
        <v>89</v>
      </c>
      <c r="G598" s="92"/>
      <c r="H598" s="92" t="e">
        <f>#REF!</f>
        <v>#REF!</v>
      </c>
    </row>
    <row r="599" spans="1:8">
      <c r="A599" s="92" t="str">
        <f t="shared" si="39"/>
        <v>Stara Planina Hold Plc</v>
      </c>
      <c r="B599" s="92" t="str">
        <f t="shared" si="40"/>
        <v>121227995</v>
      </c>
      <c r="C599" s="96">
        <f t="shared" si="41"/>
        <v>45930</v>
      </c>
      <c r="D599" s="92" t="s">
        <v>514</v>
      </c>
      <c r="E599" s="92">
        <v>5</v>
      </c>
      <c r="F599" s="92" t="s">
        <v>91</v>
      </c>
      <c r="G599" s="92"/>
      <c r="H599" s="92" t="e">
        <f>#REF!</f>
        <v>#REF!</v>
      </c>
    </row>
    <row r="600" spans="1:8">
      <c r="A600" s="92" t="str">
        <f t="shared" si="39"/>
        <v>Stara Planina Hold Plc</v>
      </c>
      <c r="B600" s="92" t="str">
        <f t="shared" si="40"/>
        <v>121227995</v>
      </c>
      <c r="C600" s="96">
        <f t="shared" si="41"/>
        <v>45930</v>
      </c>
      <c r="D600" s="92" t="s">
        <v>515</v>
      </c>
      <c r="E600" s="92">
        <v>5</v>
      </c>
      <c r="F600" s="92" t="s">
        <v>94</v>
      </c>
      <c r="G600" s="92"/>
      <c r="H600" s="92" t="e">
        <f>#REF!</f>
        <v>#REF!</v>
      </c>
    </row>
    <row r="601" spans="1:8">
      <c r="A601" s="92" t="str">
        <f t="shared" si="39"/>
        <v>Stara Planina Hold Plc</v>
      </c>
      <c r="B601" s="92" t="str">
        <f t="shared" si="40"/>
        <v>121227995</v>
      </c>
      <c r="C601" s="96">
        <f t="shared" si="41"/>
        <v>45930</v>
      </c>
      <c r="D601" s="92" t="s">
        <v>516</v>
      </c>
      <c r="E601" s="92">
        <v>5</v>
      </c>
      <c r="F601" s="92" t="s">
        <v>96</v>
      </c>
      <c r="G601" s="92"/>
      <c r="H601" s="92" t="e">
        <f>#REF!</f>
        <v>#REF!</v>
      </c>
    </row>
    <row r="602" spans="1:8">
      <c r="A602" s="92" t="str">
        <f t="shared" si="39"/>
        <v>Stara Planina Hold Plc</v>
      </c>
      <c r="B602" s="92" t="str">
        <f t="shared" si="40"/>
        <v>121227995</v>
      </c>
      <c r="C602" s="96">
        <f t="shared" si="41"/>
        <v>45930</v>
      </c>
      <c r="D602" s="92" t="s">
        <v>518</v>
      </c>
      <c r="E602" s="92">
        <v>5</v>
      </c>
      <c r="F602" s="92" t="s">
        <v>517</v>
      </c>
      <c r="G602" s="92"/>
      <c r="H602" s="92" t="e">
        <f>#REF!</f>
        <v>#REF!</v>
      </c>
    </row>
    <row r="603" spans="1:8">
      <c r="A603" s="92" t="str">
        <f t="shared" si="39"/>
        <v>Stara Planina Hold Plc</v>
      </c>
      <c r="B603" s="92" t="str">
        <f t="shared" si="40"/>
        <v>121227995</v>
      </c>
      <c r="C603" s="96">
        <f t="shared" si="41"/>
        <v>45930</v>
      </c>
      <c r="D603" s="92" t="s">
        <v>519</v>
      </c>
      <c r="E603" s="92">
        <v>5</v>
      </c>
      <c r="F603" s="92" t="s">
        <v>102</v>
      </c>
      <c r="G603" s="92"/>
      <c r="H603" s="92" t="e">
        <f>#REF!</f>
        <v>#REF!</v>
      </c>
    </row>
    <row r="604" spans="1:8">
      <c r="A604" s="92" t="str">
        <f t="shared" si="39"/>
        <v>Stara Planina Hold Plc</v>
      </c>
      <c r="B604" s="92" t="str">
        <f t="shared" si="40"/>
        <v>121227995</v>
      </c>
      <c r="C604" s="96">
        <f t="shared" si="41"/>
        <v>45930</v>
      </c>
      <c r="D604" s="92" t="s">
        <v>521</v>
      </c>
      <c r="E604" s="92">
        <v>5</v>
      </c>
      <c r="F604" s="92" t="s">
        <v>520</v>
      </c>
      <c r="G604" s="92"/>
      <c r="H604" s="92" t="e">
        <f>#REF!</f>
        <v>#REF!</v>
      </c>
    </row>
    <row r="605" spans="1:8">
      <c r="A605" s="92" t="str">
        <f t="shared" si="39"/>
        <v>Stara Planina Hold Plc</v>
      </c>
      <c r="B605" s="92" t="str">
        <f t="shared" si="40"/>
        <v>121227995</v>
      </c>
      <c r="C605" s="96">
        <f t="shared" si="41"/>
        <v>45930</v>
      </c>
      <c r="D605" s="92" t="s">
        <v>523</v>
      </c>
      <c r="E605" s="92">
        <v>5</v>
      </c>
      <c r="F605" s="92" t="s">
        <v>522</v>
      </c>
      <c r="G605" s="92"/>
      <c r="H605" s="92" t="e">
        <f>#REF!</f>
        <v>#REF!</v>
      </c>
    </row>
    <row r="606" spans="1:8">
      <c r="A606" s="92" t="str">
        <f t="shared" si="39"/>
        <v>Stara Planina Hold Plc</v>
      </c>
      <c r="B606" s="92" t="str">
        <f t="shared" si="40"/>
        <v>121227995</v>
      </c>
      <c r="C606" s="96">
        <f t="shared" si="41"/>
        <v>45930</v>
      </c>
      <c r="D606" s="92" t="s">
        <v>525</v>
      </c>
      <c r="E606" s="92">
        <v>5</v>
      </c>
      <c r="F606" s="92" t="s">
        <v>524</v>
      </c>
      <c r="G606" s="92"/>
      <c r="H606" s="92" t="e">
        <f>#REF!</f>
        <v>#REF!</v>
      </c>
    </row>
    <row r="607" spans="1:8">
      <c r="A607" s="92" t="str">
        <f t="shared" si="39"/>
        <v>Stara Planina Hold Plc</v>
      </c>
      <c r="B607" s="92" t="str">
        <f t="shared" si="40"/>
        <v>121227995</v>
      </c>
      <c r="C607" s="96">
        <f t="shared" si="41"/>
        <v>45930</v>
      </c>
      <c r="D607" s="92" t="s">
        <v>526</v>
      </c>
      <c r="E607" s="92">
        <v>5</v>
      </c>
      <c r="F607" s="92" t="s">
        <v>495</v>
      </c>
      <c r="G607" s="92"/>
      <c r="H607" s="92" t="e">
        <f>#REF!</f>
        <v>#REF!</v>
      </c>
    </row>
    <row r="608" spans="1:8">
      <c r="A608" s="92" t="str">
        <f t="shared" si="39"/>
        <v>Stara Planina Hold Plc</v>
      </c>
      <c r="B608" s="92" t="str">
        <f t="shared" si="40"/>
        <v>121227995</v>
      </c>
      <c r="C608" s="96">
        <f t="shared" si="41"/>
        <v>45930</v>
      </c>
      <c r="D608" s="92" t="s">
        <v>527</v>
      </c>
      <c r="E608" s="92">
        <v>5</v>
      </c>
      <c r="F608" s="92" t="s">
        <v>510</v>
      </c>
      <c r="G608" s="92"/>
      <c r="H608" s="92" t="e">
        <f>#REF!</f>
        <v>#REF!</v>
      </c>
    </row>
    <row r="609" spans="1:8">
      <c r="A609" s="92" t="str">
        <f t="shared" si="39"/>
        <v>Stara Planina Hold Plc</v>
      </c>
      <c r="B609" s="92" t="str">
        <f t="shared" si="40"/>
        <v>121227995</v>
      </c>
      <c r="C609" s="96">
        <f t="shared" si="41"/>
        <v>45930</v>
      </c>
      <c r="D609" s="92" t="s">
        <v>529</v>
      </c>
      <c r="E609" s="92">
        <v>5</v>
      </c>
      <c r="F609" s="92" t="s">
        <v>528</v>
      </c>
      <c r="G609" s="92"/>
      <c r="H609" s="92" t="e">
        <f>#REF!</f>
        <v>#REF!</v>
      </c>
    </row>
    <row r="610" spans="1:8">
      <c r="A610" s="92" t="str">
        <f t="shared" si="39"/>
        <v>Stara Planina Hold Plc</v>
      </c>
      <c r="B610" s="92" t="str">
        <f t="shared" si="40"/>
        <v>121227995</v>
      </c>
      <c r="C610" s="96">
        <f t="shared" si="41"/>
        <v>45930</v>
      </c>
      <c r="D610" s="92" t="s">
        <v>531</v>
      </c>
      <c r="E610" s="92">
        <v>5</v>
      </c>
      <c r="F610" s="92" t="s">
        <v>530</v>
      </c>
      <c r="G610" s="92"/>
      <c r="H610" s="92" t="e">
        <f>#REF!</f>
        <v>#REF!</v>
      </c>
    </row>
    <row r="611" spans="1:8">
      <c r="A611" s="92" t="str">
        <f t="shared" si="39"/>
        <v>Stara Planina Hold Plc</v>
      </c>
      <c r="B611" s="92" t="str">
        <f t="shared" si="40"/>
        <v>121227995</v>
      </c>
      <c r="C611" s="96">
        <f t="shared" si="41"/>
        <v>45930</v>
      </c>
      <c r="D611" s="92" t="s">
        <v>482</v>
      </c>
      <c r="E611" s="92">
        <v>6</v>
      </c>
      <c r="F611" s="92" t="s">
        <v>481</v>
      </c>
      <c r="G611" s="92"/>
      <c r="H611" s="92" t="e">
        <f>#REF!</f>
        <v>#REF!</v>
      </c>
    </row>
    <row r="612" spans="1:8">
      <c r="A612" s="92" t="str">
        <f t="shared" si="39"/>
        <v>Stara Planina Hold Plc</v>
      </c>
      <c r="B612" s="92" t="str">
        <f t="shared" si="40"/>
        <v>121227995</v>
      </c>
      <c r="C612" s="96">
        <f t="shared" si="41"/>
        <v>45930</v>
      </c>
      <c r="D612" s="92" t="s">
        <v>484</v>
      </c>
      <c r="E612" s="92">
        <v>6</v>
      </c>
      <c r="F612" s="92" t="s">
        <v>483</v>
      </c>
      <c r="G612" s="92"/>
      <c r="H612" s="92" t="e">
        <f>#REF!</f>
        <v>#REF!</v>
      </c>
    </row>
    <row r="613" spans="1:8">
      <c r="A613" s="92" t="str">
        <f t="shared" si="39"/>
        <v>Stara Planina Hold Plc</v>
      </c>
      <c r="B613" s="92" t="str">
        <f t="shared" si="40"/>
        <v>121227995</v>
      </c>
      <c r="C613" s="96">
        <f t="shared" si="41"/>
        <v>45930</v>
      </c>
      <c r="D613" s="92" t="s">
        <v>486</v>
      </c>
      <c r="E613" s="92">
        <v>6</v>
      </c>
      <c r="F613" s="92" t="s">
        <v>485</v>
      </c>
      <c r="G613" s="92"/>
      <c r="H613" s="92" t="e">
        <f>#REF!</f>
        <v>#REF!</v>
      </c>
    </row>
    <row r="614" spans="1:8">
      <c r="A614" s="92" t="str">
        <f t="shared" si="39"/>
        <v>Stara Planina Hold Plc</v>
      </c>
      <c r="B614" s="92" t="str">
        <f t="shared" si="40"/>
        <v>121227995</v>
      </c>
      <c r="C614" s="96">
        <f t="shared" si="41"/>
        <v>45930</v>
      </c>
      <c r="D614" s="92" t="s">
        <v>488</v>
      </c>
      <c r="E614" s="92">
        <v>6</v>
      </c>
      <c r="F614" s="92" t="s">
        <v>487</v>
      </c>
      <c r="G614" s="92"/>
      <c r="H614" s="92" t="e">
        <f>#REF!</f>
        <v>#REF!</v>
      </c>
    </row>
    <row r="615" spans="1:8">
      <c r="A615" s="92" t="str">
        <f t="shared" si="39"/>
        <v>Stara Planina Hold Plc</v>
      </c>
      <c r="B615" s="92" t="str">
        <f t="shared" si="40"/>
        <v>121227995</v>
      </c>
      <c r="C615" s="96">
        <f t="shared" si="41"/>
        <v>45930</v>
      </c>
      <c r="D615" s="92" t="s">
        <v>490</v>
      </c>
      <c r="E615" s="92">
        <v>6</v>
      </c>
      <c r="F615" s="92" t="s">
        <v>489</v>
      </c>
      <c r="G615" s="92"/>
      <c r="H615" s="92" t="e">
        <f>#REF!</f>
        <v>#REF!</v>
      </c>
    </row>
    <row r="616" spans="1:8">
      <c r="A616" s="92" t="str">
        <f t="shared" si="39"/>
        <v>Stara Planina Hold Plc</v>
      </c>
      <c r="B616" s="92" t="str">
        <f t="shared" si="40"/>
        <v>121227995</v>
      </c>
      <c r="C616" s="96">
        <f t="shared" si="41"/>
        <v>45930</v>
      </c>
      <c r="D616" s="92" t="s">
        <v>492</v>
      </c>
      <c r="E616" s="92">
        <v>6</v>
      </c>
      <c r="F616" s="92" t="s">
        <v>491</v>
      </c>
      <c r="G616" s="92"/>
      <c r="H616" s="92" t="e">
        <f>#REF!</f>
        <v>#REF!</v>
      </c>
    </row>
    <row r="617" spans="1:8">
      <c r="A617" s="92" t="str">
        <f t="shared" si="39"/>
        <v>Stara Planina Hold Plc</v>
      </c>
      <c r="B617" s="92" t="str">
        <f t="shared" si="40"/>
        <v>121227995</v>
      </c>
      <c r="C617" s="96">
        <f t="shared" si="41"/>
        <v>45930</v>
      </c>
      <c r="D617" s="92" t="s">
        <v>494</v>
      </c>
      <c r="E617" s="92">
        <v>6</v>
      </c>
      <c r="F617" s="92" t="s">
        <v>493</v>
      </c>
      <c r="G617" s="92"/>
      <c r="H617" s="92" t="e">
        <f>#REF!</f>
        <v>#REF!</v>
      </c>
    </row>
    <row r="618" spans="1:8">
      <c r="A618" s="92" t="str">
        <f t="shared" si="39"/>
        <v>Stara Planina Hold Plc</v>
      </c>
      <c r="B618" s="92" t="str">
        <f t="shared" si="40"/>
        <v>121227995</v>
      </c>
      <c r="C618" s="96">
        <f t="shared" si="41"/>
        <v>45930</v>
      </c>
      <c r="D618" s="92" t="s">
        <v>496</v>
      </c>
      <c r="E618" s="92">
        <v>6</v>
      </c>
      <c r="F618" s="92" t="s">
        <v>495</v>
      </c>
      <c r="G618" s="92"/>
      <c r="H618" s="92" t="e">
        <f>#REF!</f>
        <v>#REF!</v>
      </c>
    </row>
    <row r="619" spans="1:8">
      <c r="A619" s="92" t="str">
        <f t="shared" si="39"/>
        <v>Stara Planina Hold Plc</v>
      </c>
      <c r="B619" s="92" t="str">
        <f t="shared" si="40"/>
        <v>121227995</v>
      </c>
      <c r="C619" s="96">
        <f t="shared" si="41"/>
        <v>45930</v>
      </c>
      <c r="D619" s="92" t="s">
        <v>497</v>
      </c>
      <c r="E619" s="92">
        <v>6</v>
      </c>
      <c r="F619" s="92" t="s">
        <v>480</v>
      </c>
      <c r="G619" s="92"/>
      <c r="H619" s="92" t="e">
        <f>#REF!</f>
        <v>#REF!</v>
      </c>
    </row>
    <row r="620" spans="1:8">
      <c r="A620" s="92" t="str">
        <f t="shared" si="39"/>
        <v>Stara Planina Hold Plc</v>
      </c>
      <c r="B620" s="92" t="str">
        <f t="shared" si="40"/>
        <v>121227995</v>
      </c>
      <c r="C620" s="96">
        <f t="shared" si="41"/>
        <v>45930</v>
      </c>
      <c r="D620" s="92" t="s">
        <v>499</v>
      </c>
      <c r="E620" s="92">
        <v>6</v>
      </c>
      <c r="F620" s="92" t="s">
        <v>498</v>
      </c>
      <c r="G620" s="92"/>
      <c r="H620" s="92" t="e">
        <f>#REF!</f>
        <v>#REF!</v>
      </c>
    </row>
    <row r="621" spans="1:8">
      <c r="A621" s="92" t="str">
        <f t="shared" si="39"/>
        <v>Stara Planina Hold Plc</v>
      </c>
      <c r="B621" s="92" t="str">
        <f t="shared" si="40"/>
        <v>121227995</v>
      </c>
      <c r="C621" s="96">
        <f t="shared" si="41"/>
        <v>45930</v>
      </c>
      <c r="D621" s="92" t="s">
        <v>501</v>
      </c>
      <c r="E621" s="92">
        <v>6</v>
      </c>
      <c r="F621" s="92" t="s">
        <v>500</v>
      </c>
      <c r="G621" s="92"/>
      <c r="H621" s="92" t="e">
        <f>#REF!</f>
        <v>#REF!</v>
      </c>
    </row>
    <row r="622" spans="1:8">
      <c r="A622" s="92" t="str">
        <f t="shared" si="39"/>
        <v>Stara Planina Hold Plc</v>
      </c>
      <c r="B622" s="92" t="str">
        <f t="shared" si="40"/>
        <v>121227995</v>
      </c>
      <c r="C622" s="96">
        <f t="shared" si="41"/>
        <v>45930</v>
      </c>
      <c r="D622" s="92" t="s">
        <v>503</v>
      </c>
      <c r="E622" s="92">
        <v>6</v>
      </c>
      <c r="F622" s="92" t="s">
        <v>502</v>
      </c>
      <c r="G622" s="92"/>
      <c r="H622" s="92" t="e">
        <f>#REF!</f>
        <v>#REF!</v>
      </c>
    </row>
    <row r="623" spans="1:8">
      <c r="A623" s="92" t="str">
        <f t="shared" si="39"/>
        <v>Stara Planina Hold Plc</v>
      </c>
      <c r="B623" s="92" t="str">
        <f t="shared" si="40"/>
        <v>121227995</v>
      </c>
      <c r="C623" s="96">
        <f t="shared" si="41"/>
        <v>45930</v>
      </c>
      <c r="D623" s="92" t="s">
        <v>505</v>
      </c>
      <c r="E623" s="92">
        <v>6</v>
      </c>
      <c r="F623" s="92" t="s">
        <v>504</v>
      </c>
      <c r="G623" s="92"/>
      <c r="H623" s="92" t="e">
        <f>#REF!</f>
        <v>#REF!</v>
      </c>
    </row>
    <row r="624" spans="1:8">
      <c r="A624" s="92" t="str">
        <f t="shared" si="39"/>
        <v>Stara Planina Hold Plc</v>
      </c>
      <c r="B624" s="92" t="str">
        <f t="shared" si="40"/>
        <v>121227995</v>
      </c>
      <c r="C624" s="96">
        <f t="shared" si="41"/>
        <v>45930</v>
      </c>
      <c r="D624" s="92" t="s">
        <v>507</v>
      </c>
      <c r="E624" s="92">
        <v>6</v>
      </c>
      <c r="F624" s="92" t="s">
        <v>506</v>
      </c>
      <c r="G624" s="92"/>
      <c r="H624" s="92" t="e">
        <f>#REF!</f>
        <v>#REF!</v>
      </c>
    </row>
    <row r="625" spans="1:8">
      <c r="A625" s="92" t="str">
        <f t="shared" si="39"/>
        <v>Stara Planina Hold Plc</v>
      </c>
      <c r="B625" s="92" t="str">
        <f t="shared" si="40"/>
        <v>121227995</v>
      </c>
      <c r="C625" s="96">
        <f t="shared" si="41"/>
        <v>45930</v>
      </c>
      <c r="D625" s="92" t="s">
        <v>508</v>
      </c>
      <c r="E625" s="92">
        <v>6</v>
      </c>
      <c r="F625" s="92" t="s">
        <v>495</v>
      </c>
      <c r="G625" s="92"/>
      <c r="H625" s="92" t="e">
        <f>#REF!</f>
        <v>#REF!</v>
      </c>
    </row>
    <row r="626" spans="1:8">
      <c r="A626" s="92" t="str">
        <f t="shared" si="39"/>
        <v>Stara Planina Hold Plc</v>
      </c>
      <c r="B626" s="92" t="str">
        <f t="shared" si="40"/>
        <v>121227995</v>
      </c>
      <c r="C626" s="96">
        <f t="shared" si="41"/>
        <v>45930</v>
      </c>
      <c r="D626" s="92" t="s">
        <v>509</v>
      </c>
      <c r="E626" s="92">
        <v>6</v>
      </c>
      <c r="F626" s="92" t="s">
        <v>795</v>
      </c>
      <c r="G626" s="92"/>
      <c r="H626" s="92" t="e">
        <f>#REF!</f>
        <v>#REF!</v>
      </c>
    </row>
    <row r="627" spans="1:8">
      <c r="A627" s="92" t="str">
        <f t="shared" si="39"/>
        <v>Stara Planina Hold Plc</v>
      </c>
      <c r="B627" s="92" t="str">
        <f t="shared" si="40"/>
        <v>121227995</v>
      </c>
      <c r="C627" s="96">
        <f t="shared" si="41"/>
        <v>45930</v>
      </c>
      <c r="D627" s="92" t="s">
        <v>512</v>
      </c>
      <c r="E627" s="92">
        <v>6</v>
      </c>
      <c r="F627" s="92" t="s">
        <v>511</v>
      </c>
      <c r="G627" s="92"/>
      <c r="H627" s="92" t="e">
        <f>#REF!</f>
        <v>#REF!</v>
      </c>
    </row>
    <row r="628" spans="1:8">
      <c r="A628" s="92" t="str">
        <f t="shared" si="39"/>
        <v>Stara Planina Hold Plc</v>
      </c>
      <c r="B628" s="92" t="str">
        <f t="shared" si="40"/>
        <v>121227995</v>
      </c>
      <c r="C628" s="96">
        <f t="shared" si="41"/>
        <v>45930</v>
      </c>
      <c r="D628" s="92" t="s">
        <v>513</v>
      </c>
      <c r="E628" s="92">
        <v>6</v>
      </c>
      <c r="F628" s="92" t="s">
        <v>89</v>
      </c>
      <c r="G628" s="92"/>
      <c r="H628" s="92" t="e">
        <f>#REF!</f>
        <v>#REF!</v>
      </c>
    </row>
    <row r="629" spans="1:8">
      <c r="A629" s="92" t="str">
        <f t="shared" si="39"/>
        <v>Stara Planina Hold Plc</v>
      </c>
      <c r="B629" s="92" t="str">
        <f t="shared" si="40"/>
        <v>121227995</v>
      </c>
      <c r="C629" s="96">
        <f t="shared" si="41"/>
        <v>45930</v>
      </c>
      <c r="D629" s="92" t="s">
        <v>514</v>
      </c>
      <c r="E629" s="92">
        <v>6</v>
      </c>
      <c r="F629" s="92" t="s">
        <v>91</v>
      </c>
      <c r="G629" s="92"/>
      <c r="H629" s="92" t="e">
        <f>#REF!</f>
        <v>#REF!</v>
      </c>
    </row>
    <row r="630" spans="1:8">
      <c r="A630" s="92" t="str">
        <f t="shared" si="39"/>
        <v>Stara Planina Hold Plc</v>
      </c>
      <c r="B630" s="92" t="str">
        <f t="shared" si="40"/>
        <v>121227995</v>
      </c>
      <c r="C630" s="96">
        <f t="shared" si="41"/>
        <v>45930</v>
      </c>
      <c r="D630" s="92" t="s">
        <v>515</v>
      </c>
      <c r="E630" s="92">
        <v>6</v>
      </c>
      <c r="F630" s="92" t="s">
        <v>94</v>
      </c>
      <c r="G630" s="92"/>
      <c r="H630" s="92" t="e">
        <f>#REF!</f>
        <v>#REF!</v>
      </c>
    </row>
    <row r="631" spans="1:8">
      <c r="A631" s="92" t="str">
        <f t="shared" si="39"/>
        <v>Stara Planina Hold Plc</v>
      </c>
      <c r="B631" s="92" t="str">
        <f t="shared" si="40"/>
        <v>121227995</v>
      </c>
      <c r="C631" s="96">
        <f t="shared" si="41"/>
        <v>45930</v>
      </c>
      <c r="D631" s="92" t="s">
        <v>516</v>
      </c>
      <c r="E631" s="92">
        <v>6</v>
      </c>
      <c r="F631" s="92" t="s">
        <v>96</v>
      </c>
      <c r="G631" s="92"/>
      <c r="H631" s="92" t="e">
        <f>#REF!</f>
        <v>#REF!</v>
      </c>
    </row>
    <row r="632" spans="1:8">
      <c r="A632" s="92" t="str">
        <f t="shared" si="39"/>
        <v>Stara Planina Hold Plc</v>
      </c>
      <c r="B632" s="92" t="str">
        <f t="shared" si="40"/>
        <v>121227995</v>
      </c>
      <c r="C632" s="96">
        <f t="shared" si="41"/>
        <v>45930</v>
      </c>
      <c r="D632" s="92" t="s">
        <v>518</v>
      </c>
      <c r="E632" s="92">
        <v>6</v>
      </c>
      <c r="F632" s="92" t="s">
        <v>517</v>
      </c>
      <c r="G632" s="92"/>
      <c r="H632" s="92" t="e">
        <f>#REF!</f>
        <v>#REF!</v>
      </c>
    </row>
    <row r="633" spans="1:8">
      <c r="A633" s="92" t="str">
        <f t="shared" si="39"/>
        <v>Stara Planina Hold Plc</v>
      </c>
      <c r="B633" s="92" t="str">
        <f t="shared" si="40"/>
        <v>121227995</v>
      </c>
      <c r="C633" s="96">
        <f t="shared" si="41"/>
        <v>45930</v>
      </c>
      <c r="D633" s="92" t="s">
        <v>519</v>
      </c>
      <c r="E633" s="92">
        <v>6</v>
      </c>
      <c r="F633" s="92" t="s">
        <v>102</v>
      </c>
      <c r="G633" s="92"/>
      <c r="H633" s="92" t="e">
        <f>#REF!</f>
        <v>#REF!</v>
      </c>
    </row>
    <row r="634" spans="1:8">
      <c r="A634" s="92" t="str">
        <f t="shared" si="39"/>
        <v>Stara Planina Hold Plc</v>
      </c>
      <c r="B634" s="92" t="str">
        <f t="shared" si="40"/>
        <v>121227995</v>
      </c>
      <c r="C634" s="96">
        <f t="shared" si="41"/>
        <v>45930</v>
      </c>
      <c r="D634" s="92" t="s">
        <v>521</v>
      </c>
      <c r="E634" s="92">
        <v>6</v>
      </c>
      <c r="F634" s="92" t="s">
        <v>520</v>
      </c>
      <c r="G634" s="92"/>
      <c r="H634" s="92" t="e">
        <f>#REF!</f>
        <v>#REF!</v>
      </c>
    </row>
    <row r="635" spans="1:8">
      <c r="A635" s="92" t="str">
        <f t="shared" si="39"/>
        <v>Stara Planina Hold Plc</v>
      </c>
      <c r="B635" s="92" t="str">
        <f t="shared" si="40"/>
        <v>121227995</v>
      </c>
      <c r="C635" s="96">
        <f t="shared" si="41"/>
        <v>45930</v>
      </c>
      <c r="D635" s="92" t="s">
        <v>523</v>
      </c>
      <c r="E635" s="92">
        <v>6</v>
      </c>
      <c r="F635" s="92" t="s">
        <v>522</v>
      </c>
      <c r="G635" s="92"/>
      <c r="H635" s="92" t="e">
        <f>#REF!</f>
        <v>#REF!</v>
      </c>
    </row>
    <row r="636" spans="1:8">
      <c r="A636" s="92" t="str">
        <f t="shared" si="39"/>
        <v>Stara Planina Hold Plc</v>
      </c>
      <c r="B636" s="92" t="str">
        <f t="shared" si="40"/>
        <v>121227995</v>
      </c>
      <c r="C636" s="96">
        <f t="shared" si="41"/>
        <v>45930</v>
      </c>
      <c r="D636" s="92" t="s">
        <v>525</v>
      </c>
      <c r="E636" s="92">
        <v>6</v>
      </c>
      <c r="F636" s="92" t="s">
        <v>524</v>
      </c>
      <c r="G636" s="92"/>
      <c r="H636" s="92" t="e">
        <f>#REF!</f>
        <v>#REF!</v>
      </c>
    </row>
    <row r="637" spans="1:8">
      <c r="A637" s="92" t="str">
        <f t="shared" si="39"/>
        <v>Stara Planina Hold Plc</v>
      </c>
      <c r="B637" s="92" t="str">
        <f t="shared" si="40"/>
        <v>121227995</v>
      </c>
      <c r="C637" s="96">
        <f t="shared" si="41"/>
        <v>45930</v>
      </c>
      <c r="D637" s="92" t="s">
        <v>526</v>
      </c>
      <c r="E637" s="92">
        <v>6</v>
      </c>
      <c r="F637" s="92" t="s">
        <v>495</v>
      </c>
      <c r="G637" s="92"/>
      <c r="H637" s="92" t="e">
        <f>#REF!</f>
        <v>#REF!</v>
      </c>
    </row>
    <row r="638" spans="1:8">
      <c r="A638" s="92" t="str">
        <f t="shared" si="39"/>
        <v>Stara Planina Hold Plc</v>
      </c>
      <c r="B638" s="92" t="str">
        <f t="shared" si="40"/>
        <v>121227995</v>
      </c>
      <c r="C638" s="96">
        <f t="shared" si="41"/>
        <v>45930</v>
      </c>
      <c r="D638" s="92" t="s">
        <v>527</v>
      </c>
      <c r="E638" s="92">
        <v>6</v>
      </c>
      <c r="F638" s="92" t="s">
        <v>510</v>
      </c>
      <c r="G638" s="92"/>
      <c r="H638" s="92" t="e">
        <f>#REF!</f>
        <v>#REF!</v>
      </c>
    </row>
    <row r="639" spans="1:8">
      <c r="A639" s="92" t="str">
        <f t="shared" si="39"/>
        <v>Stara Planina Hold Plc</v>
      </c>
      <c r="B639" s="92" t="str">
        <f t="shared" si="40"/>
        <v>121227995</v>
      </c>
      <c r="C639" s="96">
        <f t="shared" si="41"/>
        <v>45930</v>
      </c>
      <c r="D639" s="92" t="s">
        <v>529</v>
      </c>
      <c r="E639" s="92">
        <v>6</v>
      </c>
      <c r="F639" s="92" t="s">
        <v>528</v>
      </c>
      <c r="G639" s="92"/>
      <c r="H639" s="92" t="e">
        <f>#REF!</f>
        <v>#REF!</v>
      </c>
    </row>
    <row r="640" spans="1:8">
      <c r="A640" s="92" t="str">
        <f t="shared" si="39"/>
        <v>Stara Planina Hold Plc</v>
      </c>
      <c r="B640" s="92" t="str">
        <f t="shared" si="40"/>
        <v>121227995</v>
      </c>
      <c r="C640" s="96">
        <f t="shared" si="41"/>
        <v>45930</v>
      </c>
      <c r="D640" s="92" t="s">
        <v>531</v>
      </c>
      <c r="E640" s="92">
        <v>6</v>
      </c>
      <c r="F640" s="92" t="s">
        <v>530</v>
      </c>
      <c r="G640" s="92"/>
      <c r="H640" s="92" t="e">
        <f>#REF!</f>
        <v>#REF!</v>
      </c>
    </row>
    <row r="641" spans="1:8">
      <c r="A641" s="92" t="str">
        <f t="shared" si="39"/>
        <v>Stara Planina Hold Plc</v>
      </c>
      <c r="B641" s="92" t="str">
        <f t="shared" si="40"/>
        <v>121227995</v>
      </c>
      <c r="C641" s="96">
        <f t="shared" si="41"/>
        <v>45930</v>
      </c>
      <c r="D641" s="92" t="s">
        <v>482</v>
      </c>
      <c r="E641" s="92">
        <v>7</v>
      </c>
      <c r="F641" s="92" t="s">
        <v>481</v>
      </c>
      <c r="G641" s="92"/>
      <c r="H641" s="92" t="e">
        <f>#REF!</f>
        <v>#REF!</v>
      </c>
    </row>
    <row r="642" spans="1:8">
      <c r="A642" s="92" t="str">
        <f t="shared" si="39"/>
        <v>Stara Planina Hold Plc</v>
      </c>
      <c r="B642" s="92" t="str">
        <f t="shared" si="40"/>
        <v>121227995</v>
      </c>
      <c r="C642" s="96">
        <f t="shared" si="41"/>
        <v>45930</v>
      </c>
      <c r="D642" s="92" t="s">
        <v>484</v>
      </c>
      <c r="E642" s="92">
        <v>7</v>
      </c>
      <c r="F642" s="92" t="s">
        <v>483</v>
      </c>
      <c r="G642" s="92"/>
      <c r="H642" s="92" t="e">
        <f>#REF!</f>
        <v>#REF!</v>
      </c>
    </row>
    <row r="643" spans="1:8">
      <c r="A643" s="92" t="str">
        <f t="shared" si="39"/>
        <v>Stara Planina Hold Plc</v>
      </c>
      <c r="B643" s="92" t="str">
        <f t="shared" si="40"/>
        <v>121227995</v>
      </c>
      <c r="C643" s="96">
        <f t="shared" si="41"/>
        <v>45930</v>
      </c>
      <c r="D643" s="92" t="s">
        <v>486</v>
      </c>
      <c r="E643" s="92">
        <v>7</v>
      </c>
      <c r="F643" s="92" t="s">
        <v>485</v>
      </c>
      <c r="G643" s="92"/>
      <c r="H643" s="92" t="e">
        <f>#REF!</f>
        <v>#REF!</v>
      </c>
    </row>
    <row r="644" spans="1:8">
      <c r="A644" s="92" t="str">
        <f t="shared" si="39"/>
        <v>Stara Planina Hold Plc</v>
      </c>
      <c r="B644" s="92" t="str">
        <f t="shared" si="40"/>
        <v>121227995</v>
      </c>
      <c r="C644" s="96">
        <f t="shared" si="41"/>
        <v>45930</v>
      </c>
      <c r="D644" s="92" t="s">
        <v>488</v>
      </c>
      <c r="E644" s="92">
        <v>7</v>
      </c>
      <c r="F644" s="92" t="s">
        <v>487</v>
      </c>
      <c r="G644" s="92"/>
      <c r="H644" s="92" t="e">
        <f>#REF!</f>
        <v>#REF!</v>
      </c>
    </row>
    <row r="645" spans="1:8">
      <c r="A645" s="92" t="str">
        <f t="shared" si="39"/>
        <v>Stara Planina Hold Plc</v>
      </c>
      <c r="B645" s="92" t="str">
        <f t="shared" si="40"/>
        <v>121227995</v>
      </c>
      <c r="C645" s="96">
        <f t="shared" si="41"/>
        <v>45930</v>
      </c>
      <c r="D645" s="92" t="s">
        <v>490</v>
      </c>
      <c r="E645" s="92">
        <v>7</v>
      </c>
      <c r="F645" s="92" t="s">
        <v>489</v>
      </c>
      <c r="G645" s="92"/>
      <c r="H645" s="92" t="e">
        <f>#REF!</f>
        <v>#REF!</v>
      </c>
    </row>
    <row r="646" spans="1:8">
      <c r="A646" s="92" t="str">
        <f t="shared" si="39"/>
        <v>Stara Planina Hold Plc</v>
      </c>
      <c r="B646" s="92" t="str">
        <f t="shared" si="40"/>
        <v>121227995</v>
      </c>
      <c r="C646" s="96">
        <f t="shared" si="41"/>
        <v>45930</v>
      </c>
      <c r="D646" s="92" t="s">
        <v>492</v>
      </c>
      <c r="E646" s="92">
        <v>7</v>
      </c>
      <c r="F646" s="92" t="s">
        <v>491</v>
      </c>
      <c r="G646" s="92"/>
      <c r="H646" s="92" t="e">
        <f>#REF!</f>
        <v>#REF!</v>
      </c>
    </row>
    <row r="647" spans="1:8">
      <c r="A647" s="92" t="str">
        <f t="shared" si="39"/>
        <v>Stara Planina Hold Plc</v>
      </c>
      <c r="B647" s="92" t="str">
        <f t="shared" si="40"/>
        <v>121227995</v>
      </c>
      <c r="C647" s="96">
        <f t="shared" si="41"/>
        <v>45930</v>
      </c>
      <c r="D647" s="92" t="s">
        <v>494</v>
      </c>
      <c r="E647" s="92">
        <v>7</v>
      </c>
      <c r="F647" s="92" t="s">
        <v>493</v>
      </c>
      <c r="G647" s="92"/>
      <c r="H647" s="92" t="e">
        <f>#REF!</f>
        <v>#REF!</v>
      </c>
    </row>
    <row r="648" spans="1:8">
      <c r="A648" s="92" t="str">
        <f t="shared" si="39"/>
        <v>Stara Planina Hold Plc</v>
      </c>
      <c r="B648" s="92" t="str">
        <f t="shared" si="40"/>
        <v>121227995</v>
      </c>
      <c r="C648" s="96">
        <f t="shared" si="41"/>
        <v>45930</v>
      </c>
      <c r="D648" s="92" t="s">
        <v>496</v>
      </c>
      <c r="E648" s="92">
        <v>7</v>
      </c>
      <c r="F648" s="92" t="s">
        <v>495</v>
      </c>
      <c r="G648" s="92"/>
      <c r="H648" s="92" t="e">
        <f>#REF!</f>
        <v>#REF!</v>
      </c>
    </row>
    <row r="649" spans="1:8">
      <c r="A649" s="92" t="str">
        <f t="shared" si="39"/>
        <v>Stara Planina Hold Plc</v>
      </c>
      <c r="B649" s="92" t="str">
        <f t="shared" si="40"/>
        <v>121227995</v>
      </c>
      <c r="C649" s="96">
        <f t="shared" si="41"/>
        <v>45930</v>
      </c>
      <c r="D649" s="92" t="s">
        <v>497</v>
      </c>
      <c r="E649" s="92">
        <v>7</v>
      </c>
      <c r="F649" s="92" t="s">
        <v>480</v>
      </c>
      <c r="G649" s="92"/>
      <c r="H649" s="92" t="e">
        <f>#REF!</f>
        <v>#REF!</v>
      </c>
    </row>
    <row r="650" spans="1:8">
      <c r="A650" s="92" t="str">
        <f t="shared" si="39"/>
        <v>Stara Planina Hold Plc</v>
      </c>
      <c r="B650" s="92" t="str">
        <f t="shared" si="40"/>
        <v>121227995</v>
      </c>
      <c r="C650" s="96">
        <f t="shared" si="41"/>
        <v>45930</v>
      </c>
      <c r="D650" s="92" t="s">
        <v>499</v>
      </c>
      <c r="E650" s="92">
        <v>7</v>
      </c>
      <c r="F650" s="92" t="s">
        <v>498</v>
      </c>
      <c r="G650" s="92"/>
      <c r="H650" s="92" t="e">
        <f>#REF!</f>
        <v>#REF!</v>
      </c>
    </row>
    <row r="651" spans="1:8">
      <c r="A651" s="92" t="str">
        <f t="shared" si="39"/>
        <v>Stara Planina Hold Plc</v>
      </c>
      <c r="B651" s="92" t="str">
        <f t="shared" si="40"/>
        <v>121227995</v>
      </c>
      <c r="C651" s="96">
        <f t="shared" si="41"/>
        <v>45930</v>
      </c>
      <c r="D651" s="92" t="s">
        <v>501</v>
      </c>
      <c r="E651" s="92">
        <v>7</v>
      </c>
      <c r="F651" s="92" t="s">
        <v>500</v>
      </c>
      <c r="G651" s="92"/>
      <c r="H651" s="92" t="e">
        <f>#REF!</f>
        <v>#REF!</v>
      </c>
    </row>
    <row r="652" spans="1:8">
      <c r="A652" s="92" t="str">
        <f t="shared" si="39"/>
        <v>Stara Planina Hold Plc</v>
      </c>
      <c r="B652" s="92" t="str">
        <f t="shared" si="40"/>
        <v>121227995</v>
      </c>
      <c r="C652" s="96">
        <f t="shared" si="41"/>
        <v>45930</v>
      </c>
      <c r="D652" s="92" t="s">
        <v>503</v>
      </c>
      <c r="E652" s="92">
        <v>7</v>
      </c>
      <c r="F652" s="92" t="s">
        <v>502</v>
      </c>
      <c r="G652" s="92"/>
      <c r="H652" s="92" t="e">
        <f>#REF!</f>
        <v>#REF!</v>
      </c>
    </row>
    <row r="653" spans="1:8">
      <c r="A653" s="92" t="str">
        <f t="shared" ref="A653:A716" si="42">pdeName</f>
        <v>Stara Planina Hold Plc</v>
      </c>
      <c r="B653" s="92" t="str">
        <f t="shared" ref="B653:B716" si="43">pdeBulstat</f>
        <v>121227995</v>
      </c>
      <c r="C653" s="96">
        <f t="shared" ref="C653:C716" si="44">endDate</f>
        <v>45930</v>
      </c>
      <c r="D653" s="92" t="s">
        <v>505</v>
      </c>
      <c r="E653" s="92">
        <v>7</v>
      </c>
      <c r="F653" s="92" t="s">
        <v>504</v>
      </c>
      <c r="G653" s="92"/>
      <c r="H653" s="92" t="e">
        <f>#REF!</f>
        <v>#REF!</v>
      </c>
    </row>
    <row r="654" spans="1:8">
      <c r="A654" s="92" t="str">
        <f t="shared" si="42"/>
        <v>Stara Planina Hold Plc</v>
      </c>
      <c r="B654" s="92" t="str">
        <f t="shared" si="43"/>
        <v>121227995</v>
      </c>
      <c r="C654" s="96">
        <f t="shared" si="44"/>
        <v>45930</v>
      </c>
      <c r="D654" s="92" t="s">
        <v>507</v>
      </c>
      <c r="E654" s="92">
        <v>7</v>
      </c>
      <c r="F654" s="92" t="s">
        <v>506</v>
      </c>
      <c r="G654" s="92"/>
      <c r="H654" s="92" t="e">
        <f>#REF!</f>
        <v>#REF!</v>
      </c>
    </row>
    <row r="655" spans="1:8">
      <c r="A655" s="92" t="str">
        <f t="shared" si="42"/>
        <v>Stara Planina Hold Plc</v>
      </c>
      <c r="B655" s="92" t="str">
        <f t="shared" si="43"/>
        <v>121227995</v>
      </c>
      <c r="C655" s="96">
        <f t="shared" si="44"/>
        <v>45930</v>
      </c>
      <c r="D655" s="92" t="s">
        <v>508</v>
      </c>
      <c r="E655" s="92">
        <v>7</v>
      </c>
      <c r="F655" s="92" t="s">
        <v>495</v>
      </c>
      <c r="G655" s="92"/>
      <c r="H655" s="92" t="e">
        <f>#REF!</f>
        <v>#REF!</v>
      </c>
    </row>
    <row r="656" spans="1:8">
      <c r="A656" s="92" t="str">
        <f t="shared" si="42"/>
        <v>Stara Planina Hold Plc</v>
      </c>
      <c r="B656" s="92" t="str">
        <f t="shared" si="43"/>
        <v>121227995</v>
      </c>
      <c r="C656" s="96">
        <f t="shared" si="44"/>
        <v>45930</v>
      </c>
      <c r="D656" s="92" t="s">
        <v>509</v>
      </c>
      <c r="E656" s="92">
        <v>7</v>
      </c>
      <c r="F656" s="92" t="s">
        <v>795</v>
      </c>
      <c r="G656" s="92"/>
      <c r="H656" s="92" t="e">
        <f>#REF!</f>
        <v>#REF!</v>
      </c>
    </row>
    <row r="657" spans="1:8">
      <c r="A657" s="92" t="str">
        <f t="shared" si="42"/>
        <v>Stara Planina Hold Plc</v>
      </c>
      <c r="B657" s="92" t="str">
        <f t="shared" si="43"/>
        <v>121227995</v>
      </c>
      <c r="C657" s="96">
        <f t="shared" si="44"/>
        <v>45930</v>
      </c>
      <c r="D657" s="92" t="s">
        <v>512</v>
      </c>
      <c r="E657" s="92">
        <v>7</v>
      </c>
      <c r="F657" s="92" t="s">
        <v>511</v>
      </c>
      <c r="G657" s="92"/>
      <c r="H657" s="92" t="e">
        <f>#REF!</f>
        <v>#REF!</v>
      </c>
    </row>
    <row r="658" spans="1:8">
      <c r="A658" s="92" t="str">
        <f t="shared" si="42"/>
        <v>Stara Planina Hold Plc</v>
      </c>
      <c r="B658" s="92" t="str">
        <f t="shared" si="43"/>
        <v>121227995</v>
      </c>
      <c r="C658" s="96">
        <f t="shared" si="44"/>
        <v>45930</v>
      </c>
      <c r="D658" s="92" t="s">
        <v>513</v>
      </c>
      <c r="E658" s="92">
        <v>7</v>
      </c>
      <c r="F658" s="92" t="s">
        <v>89</v>
      </c>
      <c r="G658" s="92"/>
      <c r="H658" s="92" t="e">
        <f>#REF!</f>
        <v>#REF!</v>
      </c>
    </row>
    <row r="659" spans="1:8">
      <c r="A659" s="92" t="str">
        <f t="shared" si="42"/>
        <v>Stara Planina Hold Plc</v>
      </c>
      <c r="B659" s="92" t="str">
        <f t="shared" si="43"/>
        <v>121227995</v>
      </c>
      <c r="C659" s="96">
        <f t="shared" si="44"/>
        <v>45930</v>
      </c>
      <c r="D659" s="92" t="s">
        <v>514</v>
      </c>
      <c r="E659" s="92">
        <v>7</v>
      </c>
      <c r="F659" s="92" t="s">
        <v>91</v>
      </c>
      <c r="G659" s="92"/>
      <c r="H659" s="92" t="e">
        <f>#REF!</f>
        <v>#REF!</v>
      </c>
    </row>
    <row r="660" spans="1:8">
      <c r="A660" s="92" t="str">
        <f t="shared" si="42"/>
        <v>Stara Planina Hold Plc</v>
      </c>
      <c r="B660" s="92" t="str">
        <f t="shared" si="43"/>
        <v>121227995</v>
      </c>
      <c r="C660" s="96">
        <f t="shared" si="44"/>
        <v>45930</v>
      </c>
      <c r="D660" s="92" t="s">
        <v>515</v>
      </c>
      <c r="E660" s="92">
        <v>7</v>
      </c>
      <c r="F660" s="92" t="s">
        <v>94</v>
      </c>
      <c r="G660" s="92"/>
      <c r="H660" s="92" t="e">
        <f>#REF!</f>
        <v>#REF!</v>
      </c>
    </row>
    <row r="661" spans="1:8">
      <c r="A661" s="92" t="str">
        <f t="shared" si="42"/>
        <v>Stara Planina Hold Plc</v>
      </c>
      <c r="B661" s="92" t="str">
        <f t="shared" si="43"/>
        <v>121227995</v>
      </c>
      <c r="C661" s="96">
        <f t="shared" si="44"/>
        <v>45930</v>
      </c>
      <c r="D661" s="92" t="s">
        <v>516</v>
      </c>
      <c r="E661" s="92">
        <v>7</v>
      </c>
      <c r="F661" s="92" t="s">
        <v>96</v>
      </c>
      <c r="G661" s="92"/>
      <c r="H661" s="92" t="e">
        <f>#REF!</f>
        <v>#REF!</v>
      </c>
    </row>
    <row r="662" spans="1:8">
      <c r="A662" s="92" t="str">
        <f t="shared" si="42"/>
        <v>Stara Planina Hold Plc</v>
      </c>
      <c r="B662" s="92" t="str">
        <f t="shared" si="43"/>
        <v>121227995</v>
      </c>
      <c r="C662" s="96">
        <f t="shared" si="44"/>
        <v>45930</v>
      </c>
      <c r="D662" s="92" t="s">
        <v>518</v>
      </c>
      <c r="E662" s="92">
        <v>7</v>
      </c>
      <c r="F662" s="92" t="s">
        <v>517</v>
      </c>
      <c r="G662" s="92"/>
      <c r="H662" s="92" t="e">
        <f>#REF!</f>
        <v>#REF!</v>
      </c>
    </row>
    <row r="663" spans="1:8">
      <c r="A663" s="92" t="str">
        <f t="shared" si="42"/>
        <v>Stara Planina Hold Plc</v>
      </c>
      <c r="B663" s="92" t="str">
        <f t="shared" si="43"/>
        <v>121227995</v>
      </c>
      <c r="C663" s="96">
        <f t="shared" si="44"/>
        <v>45930</v>
      </c>
      <c r="D663" s="92" t="s">
        <v>519</v>
      </c>
      <c r="E663" s="92">
        <v>7</v>
      </c>
      <c r="F663" s="92" t="s">
        <v>102</v>
      </c>
      <c r="G663" s="92"/>
      <c r="H663" s="92" t="e">
        <f>#REF!</f>
        <v>#REF!</v>
      </c>
    </row>
    <row r="664" spans="1:8">
      <c r="A664" s="92" t="str">
        <f t="shared" si="42"/>
        <v>Stara Planina Hold Plc</v>
      </c>
      <c r="B664" s="92" t="str">
        <f t="shared" si="43"/>
        <v>121227995</v>
      </c>
      <c r="C664" s="96">
        <f t="shared" si="44"/>
        <v>45930</v>
      </c>
      <c r="D664" s="92" t="s">
        <v>521</v>
      </c>
      <c r="E664" s="92">
        <v>7</v>
      </c>
      <c r="F664" s="92" t="s">
        <v>520</v>
      </c>
      <c r="G664" s="92"/>
      <c r="H664" s="92" t="e">
        <f>#REF!</f>
        <v>#REF!</v>
      </c>
    </row>
    <row r="665" spans="1:8">
      <c r="A665" s="92" t="str">
        <f t="shared" si="42"/>
        <v>Stara Planina Hold Plc</v>
      </c>
      <c r="B665" s="92" t="str">
        <f t="shared" si="43"/>
        <v>121227995</v>
      </c>
      <c r="C665" s="96">
        <f t="shared" si="44"/>
        <v>45930</v>
      </c>
      <c r="D665" s="92" t="s">
        <v>523</v>
      </c>
      <c r="E665" s="92">
        <v>7</v>
      </c>
      <c r="F665" s="92" t="s">
        <v>522</v>
      </c>
      <c r="G665" s="92"/>
      <c r="H665" s="92" t="e">
        <f>#REF!</f>
        <v>#REF!</v>
      </c>
    </row>
    <row r="666" spans="1:8">
      <c r="A666" s="92" t="str">
        <f t="shared" si="42"/>
        <v>Stara Planina Hold Plc</v>
      </c>
      <c r="B666" s="92" t="str">
        <f t="shared" si="43"/>
        <v>121227995</v>
      </c>
      <c r="C666" s="96">
        <f t="shared" si="44"/>
        <v>45930</v>
      </c>
      <c r="D666" s="92" t="s">
        <v>525</v>
      </c>
      <c r="E666" s="92">
        <v>7</v>
      </c>
      <c r="F666" s="92" t="s">
        <v>524</v>
      </c>
      <c r="G666" s="92"/>
      <c r="H666" s="92" t="e">
        <f>#REF!</f>
        <v>#REF!</v>
      </c>
    </row>
    <row r="667" spans="1:8">
      <c r="A667" s="92" t="str">
        <f t="shared" si="42"/>
        <v>Stara Planina Hold Plc</v>
      </c>
      <c r="B667" s="92" t="str">
        <f t="shared" si="43"/>
        <v>121227995</v>
      </c>
      <c r="C667" s="96">
        <f t="shared" si="44"/>
        <v>45930</v>
      </c>
      <c r="D667" s="92" t="s">
        <v>526</v>
      </c>
      <c r="E667" s="92">
        <v>7</v>
      </c>
      <c r="F667" s="92" t="s">
        <v>495</v>
      </c>
      <c r="G667" s="92"/>
      <c r="H667" s="92" t="e">
        <f>#REF!</f>
        <v>#REF!</v>
      </c>
    </row>
    <row r="668" spans="1:8">
      <c r="A668" s="92" t="str">
        <f t="shared" si="42"/>
        <v>Stara Planina Hold Plc</v>
      </c>
      <c r="B668" s="92" t="str">
        <f t="shared" si="43"/>
        <v>121227995</v>
      </c>
      <c r="C668" s="96">
        <f t="shared" si="44"/>
        <v>45930</v>
      </c>
      <c r="D668" s="92" t="s">
        <v>527</v>
      </c>
      <c r="E668" s="92">
        <v>7</v>
      </c>
      <c r="F668" s="92" t="s">
        <v>510</v>
      </c>
      <c r="G668" s="92"/>
      <c r="H668" s="92" t="e">
        <f>#REF!</f>
        <v>#REF!</v>
      </c>
    </row>
    <row r="669" spans="1:8">
      <c r="A669" s="92" t="str">
        <f t="shared" si="42"/>
        <v>Stara Planina Hold Plc</v>
      </c>
      <c r="B669" s="92" t="str">
        <f t="shared" si="43"/>
        <v>121227995</v>
      </c>
      <c r="C669" s="96">
        <f t="shared" si="44"/>
        <v>45930</v>
      </c>
      <c r="D669" s="92" t="s">
        <v>529</v>
      </c>
      <c r="E669" s="92">
        <v>7</v>
      </c>
      <c r="F669" s="92" t="s">
        <v>528</v>
      </c>
      <c r="G669" s="92"/>
      <c r="H669" s="92" t="e">
        <f>#REF!</f>
        <v>#REF!</v>
      </c>
    </row>
    <row r="670" spans="1:8">
      <c r="A670" s="92" t="str">
        <f t="shared" si="42"/>
        <v>Stara Planina Hold Plc</v>
      </c>
      <c r="B670" s="92" t="str">
        <f t="shared" si="43"/>
        <v>121227995</v>
      </c>
      <c r="C670" s="96">
        <f t="shared" si="44"/>
        <v>45930</v>
      </c>
      <c r="D670" s="92" t="s">
        <v>531</v>
      </c>
      <c r="E670" s="92">
        <v>7</v>
      </c>
      <c r="F670" s="92" t="s">
        <v>530</v>
      </c>
      <c r="G670" s="92"/>
      <c r="H670" s="92" t="e">
        <f>#REF!</f>
        <v>#REF!</v>
      </c>
    </row>
    <row r="671" spans="1:8">
      <c r="A671" s="92" t="str">
        <f t="shared" si="42"/>
        <v>Stara Planina Hold Plc</v>
      </c>
      <c r="B671" s="92" t="str">
        <f t="shared" si="43"/>
        <v>121227995</v>
      </c>
      <c r="C671" s="96">
        <f t="shared" si="44"/>
        <v>45930</v>
      </c>
      <c r="D671" s="92" t="s">
        <v>482</v>
      </c>
      <c r="E671" s="92">
        <v>8</v>
      </c>
      <c r="F671" s="92" t="s">
        <v>481</v>
      </c>
      <c r="G671" s="92"/>
      <c r="H671" s="92" t="e">
        <f>#REF!</f>
        <v>#REF!</v>
      </c>
    </row>
    <row r="672" spans="1:8">
      <c r="A672" s="92" t="str">
        <f t="shared" si="42"/>
        <v>Stara Planina Hold Plc</v>
      </c>
      <c r="B672" s="92" t="str">
        <f t="shared" si="43"/>
        <v>121227995</v>
      </c>
      <c r="C672" s="96">
        <f t="shared" si="44"/>
        <v>45930</v>
      </c>
      <c r="D672" s="92" t="s">
        <v>484</v>
      </c>
      <c r="E672" s="92">
        <v>8</v>
      </c>
      <c r="F672" s="92" t="s">
        <v>483</v>
      </c>
      <c r="G672" s="92"/>
      <c r="H672" s="92" t="e">
        <f>#REF!</f>
        <v>#REF!</v>
      </c>
    </row>
    <row r="673" spans="1:8">
      <c r="A673" s="92" t="str">
        <f t="shared" si="42"/>
        <v>Stara Planina Hold Plc</v>
      </c>
      <c r="B673" s="92" t="str">
        <f t="shared" si="43"/>
        <v>121227995</v>
      </c>
      <c r="C673" s="96">
        <f t="shared" si="44"/>
        <v>45930</v>
      </c>
      <c r="D673" s="92" t="s">
        <v>486</v>
      </c>
      <c r="E673" s="92">
        <v>8</v>
      </c>
      <c r="F673" s="92" t="s">
        <v>485</v>
      </c>
      <c r="G673" s="92"/>
      <c r="H673" s="92" t="e">
        <f>#REF!</f>
        <v>#REF!</v>
      </c>
    </row>
    <row r="674" spans="1:8">
      <c r="A674" s="92" t="str">
        <f t="shared" si="42"/>
        <v>Stara Planina Hold Plc</v>
      </c>
      <c r="B674" s="92" t="str">
        <f t="shared" si="43"/>
        <v>121227995</v>
      </c>
      <c r="C674" s="96">
        <f t="shared" si="44"/>
        <v>45930</v>
      </c>
      <c r="D674" s="92" t="s">
        <v>488</v>
      </c>
      <c r="E674" s="92">
        <v>8</v>
      </c>
      <c r="F674" s="92" t="s">
        <v>487</v>
      </c>
      <c r="G674" s="92"/>
      <c r="H674" s="92" t="e">
        <f>#REF!</f>
        <v>#REF!</v>
      </c>
    </row>
    <row r="675" spans="1:8">
      <c r="A675" s="92" t="str">
        <f t="shared" si="42"/>
        <v>Stara Planina Hold Plc</v>
      </c>
      <c r="B675" s="92" t="str">
        <f t="shared" si="43"/>
        <v>121227995</v>
      </c>
      <c r="C675" s="96">
        <f t="shared" si="44"/>
        <v>45930</v>
      </c>
      <c r="D675" s="92" t="s">
        <v>490</v>
      </c>
      <c r="E675" s="92">
        <v>8</v>
      </c>
      <c r="F675" s="92" t="s">
        <v>489</v>
      </c>
      <c r="G675" s="92"/>
      <c r="H675" s="92" t="e">
        <f>#REF!</f>
        <v>#REF!</v>
      </c>
    </row>
    <row r="676" spans="1:8">
      <c r="A676" s="92" t="str">
        <f t="shared" si="42"/>
        <v>Stara Planina Hold Plc</v>
      </c>
      <c r="B676" s="92" t="str">
        <f t="shared" si="43"/>
        <v>121227995</v>
      </c>
      <c r="C676" s="96">
        <f t="shared" si="44"/>
        <v>45930</v>
      </c>
      <c r="D676" s="92" t="s">
        <v>492</v>
      </c>
      <c r="E676" s="92">
        <v>8</v>
      </c>
      <c r="F676" s="92" t="s">
        <v>491</v>
      </c>
      <c r="G676" s="92"/>
      <c r="H676" s="92" t="e">
        <f>#REF!</f>
        <v>#REF!</v>
      </c>
    </row>
    <row r="677" spans="1:8">
      <c r="A677" s="92" t="str">
        <f t="shared" si="42"/>
        <v>Stara Planina Hold Plc</v>
      </c>
      <c r="B677" s="92" t="str">
        <f t="shared" si="43"/>
        <v>121227995</v>
      </c>
      <c r="C677" s="96">
        <f t="shared" si="44"/>
        <v>45930</v>
      </c>
      <c r="D677" s="92" t="s">
        <v>494</v>
      </c>
      <c r="E677" s="92">
        <v>8</v>
      </c>
      <c r="F677" s="92" t="s">
        <v>493</v>
      </c>
      <c r="G677" s="92"/>
      <c r="H677" s="92" t="e">
        <f>#REF!</f>
        <v>#REF!</v>
      </c>
    </row>
    <row r="678" spans="1:8">
      <c r="A678" s="92" t="str">
        <f t="shared" si="42"/>
        <v>Stara Planina Hold Plc</v>
      </c>
      <c r="B678" s="92" t="str">
        <f t="shared" si="43"/>
        <v>121227995</v>
      </c>
      <c r="C678" s="96">
        <f t="shared" si="44"/>
        <v>45930</v>
      </c>
      <c r="D678" s="92" t="s">
        <v>496</v>
      </c>
      <c r="E678" s="92">
        <v>8</v>
      </c>
      <c r="F678" s="92" t="s">
        <v>495</v>
      </c>
      <c r="G678" s="92"/>
      <c r="H678" s="92" t="e">
        <f>#REF!</f>
        <v>#REF!</v>
      </c>
    </row>
    <row r="679" spans="1:8">
      <c r="A679" s="92" t="str">
        <f t="shared" si="42"/>
        <v>Stara Planina Hold Plc</v>
      </c>
      <c r="B679" s="92" t="str">
        <f t="shared" si="43"/>
        <v>121227995</v>
      </c>
      <c r="C679" s="96">
        <f t="shared" si="44"/>
        <v>45930</v>
      </c>
      <c r="D679" s="92" t="s">
        <v>497</v>
      </c>
      <c r="E679" s="92">
        <v>8</v>
      </c>
      <c r="F679" s="92" t="s">
        <v>480</v>
      </c>
      <c r="G679" s="92"/>
      <c r="H679" s="92" t="e">
        <f>#REF!</f>
        <v>#REF!</v>
      </c>
    </row>
    <row r="680" spans="1:8">
      <c r="A680" s="92" t="str">
        <f t="shared" si="42"/>
        <v>Stara Planina Hold Plc</v>
      </c>
      <c r="B680" s="92" t="str">
        <f t="shared" si="43"/>
        <v>121227995</v>
      </c>
      <c r="C680" s="96">
        <f t="shared" si="44"/>
        <v>45930</v>
      </c>
      <c r="D680" s="92" t="s">
        <v>499</v>
      </c>
      <c r="E680" s="92">
        <v>8</v>
      </c>
      <c r="F680" s="92" t="s">
        <v>498</v>
      </c>
      <c r="G680" s="92"/>
      <c r="H680" s="92" t="e">
        <f>#REF!</f>
        <v>#REF!</v>
      </c>
    </row>
    <row r="681" spans="1:8">
      <c r="A681" s="92" t="str">
        <f t="shared" si="42"/>
        <v>Stara Planina Hold Plc</v>
      </c>
      <c r="B681" s="92" t="str">
        <f t="shared" si="43"/>
        <v>121227995</v>
      </c>
      <c r="C681" s="96">
        <f t="shared" si="44"/>
        <v>45930</v>
      </c>
      <c r="D681" s="92" t="s">
        <v>501</v>
      </c>
      <c r="E681" s="92">
        <v>8</v>
      </c>
      <c r="F681" s="92" t="s">
        <v>500</v>
      </c>
      <c r="G681" s="92"/>
      <c r="H681" s="92" t="e">
        <f>#REF!</f>
        <v>#REF!</v>
      </c>
    </row>
    <row r="682" spans="1:8">
      <c r="A682" s="92" t="str">
        <f t="shared" si="42"/>
        <v>Stara Planina Hold Plc</v>
      </c>
      <c r="B682" s="92" t="str">
        <f t="shared" si="43"/>
        <v>121227995</v>
      </c>
      <c r="C682" s="96">
        <f t="shared" si="44"/>
        <v>45930</v>
      </c>
      <c r="D682" s="92" t="s">
        <v>503</v>
      </c>
      <c r="E682" s="92">
        <v>8</v>
      </c>
      <c r="F682" s="92" t="s">
        <v>502</v>
      </c>
      <c r="G682" s="92"/>
      <c r="H682" s="92" t="e">
        <f>#REF!</f>
        <v>#REF!</v>
      </c>
    </row>
    <row r="683" spans="1:8">
      <c r="A683" s="92" t="str">
        <f t="shared" si="42"/>
        <v>Stara Planina Hold Plc</v>
      </c>
      <c r="B683" s="92" t="str">
        <f t="shared" si="43"/>
        <v>121227995</v>
      </c>
      <c r="C683" s="96">
        <f t="shared" si="44"/>
        <v>45930</v>
      </c>
      <c r="D683" s="92" t="s">
        <v>505</v>
      </c>
      <c r="E683" s="92">
        <v>8</v>
      </c>
      <c r="F683" s="92" t="s">
        <v>504</v>
      </c>
      <c r="G683" s="92"/>
      <c r="H683" s="92" t="e">
        <f>#REF!</f>
        <v>#REF!</v>
      </c>
    </row>
    <row r="684" spans="1:8">
      <c r="A684" s="92" t="str">
        <f t="shared" si="42"/>
        <v>Stara Planina Hold Plc</v>
      </c>
      <c r="B684" s="92" t="str">
        <f t="shared" si="43"/>
        <v>121227995</v>
      </c>
      <c r="C684" s="96">
        <f t="shared" si="44"/>
        <v>45930</v>
      </c>
      <c r="D684" s="92" t="s">
        <v>507</v>
      </c>
      <c r="E684" s="92">
        <v>8</v>
      </c>
      <c r="F684" s="92" t="s">
        <v>506</v>
      </c>
      <c r="G684" s="92"/>
      <c r="H684" s="92" t="e">
        <f>#REF!</f>
        <v>#REF!</v>
      </c>
    </row>
    <row r="685" spans="1:8">
      <c r="A685" s="92" t="str">
        <f t="shared" si="42"/>
        <v>Stara Planina Hold Plc</v>
      </c>
      <c r="B685" s="92" t="str">
        <f t="shared" si="43"/>
        <v>121227995</v>
      </c>
      <c r="C685" s="96">
        <f t="shared" si="44"/>
        <v>45930</v>
      </c>
      <c r="D685" s="92" t="s">
        <v>508</v>
      </c>
      <c r="E685" s="92">
        <v>8</v>
      </c>
      <c r="F685" s="92" t="s">
        <v>495</v>
      </c>
      <c r="G685" s="92"/>
      <c r="H685" s="92" t="e">
        <f>#REF!</f>
        <v>#REF!</v>
      </c>
    </row>
    <row r="686" spans="1:8">
      <c r="A686" s="92" t="str">
        <f t="shared" si="42"/>
        <v>Stara Planina Hold Plc</v>
      </c>
      <c r="B686" s="92" t="str">
        <f t="shared" si="43"/>
        <v>121227995</v>
      </c>
      <c r="C686" s="96">
        <f t="shared" si="44"/>
        <v>45930</v>
      </c>
      <c r="D686" s="92" t="s">
        <v>509</v>
      </c>
      <c r="E686" s="92">
        <v>8</v>
      </c>
      <c r="F686" s="92" t="s">
        <v>795</v>
      </c>
      <c r="G686" s="92"/>
      <c r="H686" s="92" t="e">
        <f>#REF!</f>
        <v>#REF!</v>
      </c>
    </row>
    <row r="687" spans="1:8">
      <c r="A687" s="92" t="str">
        <f t="shared" si="42"/>
        <v>Stara Planina Hold Plc</v>
      </c>
      <c r="B687" s="92" t="str">
        <f t="shared" si="43"/>
        <v>121227995</v>
      </c>
      <c r="C687" s="96">
        <f t="shared" si="44"/>
        <v>45930</v>
      </c>
      <c r="D687" s="92" t="s">
        <v>512</v>
      </c>
      <c r="E687" s="92">
        <v>8</v>
      </c>
      <c r="F687" s="92" t="s">
        <v>511</v>
      </c>
      <c r="G687" s="92"/>
      <c r="H687" s="92" t="e">
        <f>#REF!</f>
        <v>#REF!</v>
      </c>
    </row>
    <row r="688" spans="1:8">
      <c r="A688" s="92" t="str">
        <f t="shared" si="42"/>
        <v>Stara Planina Hold Plc</v>
      </c>
      <c r="B688" s="92" t="str">
        <f t="shared" si="43"/>
        <v>121227995</v>
      </c>
      <c r="C688" s="96">
        <f t="shared" si="44"/>
        <v>45930</v>
      </c>
      <c r="D688" s="92" t="s">
        <v>513</v>
      </c>
      <c r="E688" s="92">
        <v>8</v>
      </c>
      <c r="F688" s="92" t="s">
        <v>89</v>
      </c>
      <c r="G688" s="92"/>
      <c r="H688" s="92" t="e">
        <f>#REF!</f>
        <v>#REF!</v>
      </c>
    </row>
    <row r="689" spans="1:8">
      <c r="A689" s="92" t="str">
        <f t="shared" si="42"/>
        <v>Stara Planina Hold Plc</v>
      </c>
      <c r="B689" s="92" t="str">
        <f t="shared" si="43"/>
        <v>121227995</v>
      </c>
      <c r="C689" s="96">
        <f t="shared" si="44"/>
        <v>45930</v>
      </c>
      <c r="D689" s="92" t="s">
        <v>514</v>
      </c>
      <c r="E689" s="92">
        <v>8</v>
      </c>
      <c r="F689" s="92" t="s">
        <v>91</v>
      </c>
      <c r="G689" s="92"/>
      <c r="H689" s="92" t="e">
        <f>#REF!</f>
        <v>#REF!</v>
      </c>
    </row>
    <row r="690" spans="1:8">
      <c r="A690" s="92" t="str">
        <f t="shared" si="42"/>
        <v>Stara Planina Hold Plc</v>
      </c>
      <c r="B690" s="92" t="str">
        <f t="shared" si="43"/>
        <v>121227995</v>
      </c>
      <c r="C690" s="96">
        <f t="shared" si="44"/>
        <v>45930</v>
      </c>
      <c r="D690" s="92" t="s">
        <v>515</v>
      </c>
      <c r="E690" s="92">
        <v>8</v>
      </c>
      <c r="F690" s="92" t="s">
        <v>94</v>
      </c>
      <c r="G690" s="92"/>
      <c r="H690" s="92" t="e">
        <f>#REF!</f>
        <v>#REF!</v>
      </c>
    </row>
    <row r="691" spans="1:8">
      <c r="A691" s="92" t="str">
        <f t="shared" si="42"/>
        <v>Stara Planina Hold Plc</v>
      </c>
      <c r="B691" s="92" t="str">
        <f t="shared" si="43"/>
        <v>121227995</v>
      </c>
      <c r="C691" s="96">
        <f t="shared" si="44"/>
        <v>45930</v>
      </c>
      <c r="D691" s="92" t="s">
        <v>516</v>
      </c>
      <c r="E691" s="92">
        <v>8</v>
      </c>
      <c r="F691" s="92" t="s">
        <v>96</v>
      </c>
      <c r="G691" s="92"/>
      <c r="H691" s="92" t="e">
        <f>#REF!</f>
        <v>#REF!</v>
      </c>
    </row>
    <row r="692" spans="1:8">
      <c r="A692" s="92" t="str">
        <f t="shared" si="42"/>
        <v>Stara Planina Hold Plc</v>
      </c>
      <c r="B692" s="92" t="str">
        <f t="shared" si="43"/>
        <v>121227995</v>
      </c>
      <c r="C692" s="96">
        <f t="shared" si="44"/>
        <v>45930</v>
      </c>
      <c r="D692" s="92" t="s">
        <v>518</v>
      </c>
      <c r="E692" s="92">
        <v>8</v>
      </c>
      <c r="F692" s="92" t="s">
        <v>517</v>
      </c>
      <c r="G692" s="92"/>
      <c r="H692" s="92" t="e">
        <f>#REF!</f>
        <v>#REF!</v>
      </c>
    </row>
    <row r="693" spans="1:8">
      <c r="A693" s="92" t="str">
        <f t="shared" si="42"/>
        <v>Stara Planina Hold Plc</v>
      </c>
      <c r="B693" s="92" t="str">
        <f t="shared" si="43"/>
        <v>121227995</v>
      </c>
      <c r="C693" s="96">
        <f t="shared" si="44"/>
        <v>45930</v>
      </c>
      <c r="D693" s="92" t="s">
        <v>519</v>
      </c>
      <c r="E693" s="92">
        <v>8</v>
      </c>
      <c r="F693" s="92" t="s">
        <v>102</v>
      </c>
      <c r="G693" s="92"/>
      <c r="H693" s="92" t="e">
        <f>#REF!</f>
        <v>#REF!</v>
      </c>
    </row>
    <row r="694" spans="1:8">
      <c r="A694" s="92" t="str">
        <f t="shared" si="42"/>
        <v>Stara Planina Hold Plc</v>
      </c>
      <c r="B694" s="92" t="str">
        <f t="shared" si="43"/>
        <v>121227995</v>
      </c>
      <c r="C694" s="96">
        <f t="shared" si="44"/>
        <v>45930</v>
      </c>
      <c r="D694" s="92" t="s">
        <v>521</v>
      </c>
      <c r="E694" s="92">
        <v>8</v>
      </c>
      <c r="F694" s="92" t="s">
        <v>520</v>
      </c>
      <c r="G694" s="92"/>
      <c r="H694" s="92" t="e">
        <f>#REF!</f>
        <v>#REF!</v>
      </c>
    </row>
    <row r="695" spans="1:8">
      <c r="A695" s="92" t="str">
        <f t="shared" si="42"/>
        <v>Stara Planina Hold Plc</v>
      </c>
      <c r="B695" s="92" t="str">
        <f t="shared" si="43"/>
        <v>121227995</v>
      </c>
      <c r="C695" s="96">
        <f t="shared" si="44"/>
        <v>45930</v>
      </c>
      <c r="D695" s="92" t="s">
        <v>523</v>
      </c>
      <c r="E695" s="92">
        <v>8</v>
      </c>
      <c r="F695" s="92" t="s">
        <v>522</v>
      </c>
      <c r="G695" s="92"/>
      <c r="H695" s="92" t="e">
        <f>#REF!</f>
        <v>#REF!</v>
      </c>
    </row>
    <row r="696" spans="1:8">
      <c r="A696" s="92" t="str">
        <f t="shared" si="42"/>
        <v>Stara Planina Hold Plc</v>
      </c>
      <c r="B696" s="92" t="str">
        <f t="shared" si="43"/>
        <v>121227995</v>
      </c>
      <c r="C696" s="96">
        <f t="shared" si="44"/>
        <v>45930</v>
      </c>
      <c r="D696" s="92" t="s">
        <v>525</v>
      </c>
      <c r="E696" s="92">
        <v>8</v>
      </c>
      <c r="F696" s="92" t="s">
        <v>524</v>
      </c>
      <c r="G696" s="92"/>
      <c r="H696" s="92" t="e">
        <f>#REF!</f>
        <v>#REF!</v>
      </c>
    </row>
    <row r="697" spans="1:8">
      <c r="A697" s="92" t="str">
        <f t="shared" si="42"/>
        <v>Stara Planina Hold Plc</v>
      </c>
      <c r="B697" s="92" t="str">
        <f t="shared" si="43"/>
        <v>121227995</v>
      </c>
      <c r="C697" s="96">
        <f t="shared" si="44"/>
        <v>45930</v>
      </c>
      <c r="D697" s="92" t="s">
        <v>526</v>
      </c>
      <c r="E697" s="92">
        <v>8</v>
      </c>
      <c r="F697" s="92" t="s">
        <v>495</v>
      </c>
      <c r="G697" s="92"/>
      <c r="H697" s="92" t="e">
        <f>#REF!</f>
        <v>#REF!</v>
      </c>
    </row>
    <row r="698" spans="1:8">
      <c r="A698" s="92" t="str">
        <f t="shared" si="42"/>
        <v>Stara Planina Hold Plc</v>
      </c>
      <c r="B698" s="92" t="str">
        <f t="shared" si="43"/>
        <v>121227995</v>
      </c>
      <c r="C698" s="96">
        <f t="shared" si="44"/>
        <v>45930</v>
      </c>
      <c r="D698" s="92" t="s">
        <v>527</v>
      </c>
      <c r="E698" s="92">
        <v>8</v>
      </c>
      <c r="F698" s="92" t="s">
        <v>510</v>
      </c>
      <c r="G698" s="92"/>
      <c r="H698" s="92" t="e">
        <f>#REF!</f>
        <v>#REF!</v>
      </c>
    </row>
    <row r="699" spans="1:8">
      <c r="A699" s="92" t="str">
        <f t="shared" si="42"/>
        <v>Stara Planina Hold Plc</v>
      </c>
      <c r="B699" s="92" t="str">
        <f t="shared" si="43"/>
        <v>121227995</v>
      </c>
      <c r="C699" s="96">
        <f t="shared" si="44"/>
        <v>45930</v>
      </c>
      <c r="D699" s="92" t="s">
        <v>529</v>
      </c>
      <c r="E699" s="92">
        <v>8</v>
      </c>
      <c r="F699" s="92" t="s">
        <v>528</v>
      </c>
      <c r="G699" s="92"/>
      <c r="H699" s="92" t="e">
        <f>#REF!</f>
        <v>#REF!</v>
      </c>
    </row>
    <row r="700" spans="1:8">
      <c r="A700" s="92" t="str">
        <f t="shared" si="42"/>
        <v>Stara Planina Hold Plc</v>
      </c>
      <c r="B700" s="92" t="str">
        <f t="shared" si="43"/>
        <v>121227995</v>
      </c>
      <c r="C700" s="96">
        <f t="shared" si="44"/>
        <v>45930</v>
      </c>
      <c r="D700" s="92" t="s">
        <v>531</v>
      </c>
      <c r="E700" s="92">
        <v>8</v>
      </c>
      <c r="F700" s="92" t="s">
        <v>530</v>
      </c>
      <c r="G700" s="92"/>
      <c r="H700" s="92" t="e">
        <f>#REF!</f>
        <v>#REF!</v>
      </c>
    </row>
    <row r="701" spans="1:8">
      <c r="A701" s="92" t="str">
        <f t="shared" si="42"/>
        <v>Stara Planina Hold Plc</v>
      </c>
      <c r="B701" s="92" t="str">
        <f t="shared" si="43"/>
        <v>121227995</v>
      </c>
      <c r="C701" s="96">
        <f t="shared" si="44"/>
        <v>45930</v>
      </c>
      <c r="D701" s="92" t="s">
        <v>482</v>
      </c>
      <c r="E701" s="92">
        <v>9</v>
      </c>
      <c r="F701" s="92" t="s">
        <v>481</v>
      </c>
      <c r="G701" s="92"/>
      <c r="H701" s="92" t="e">
        <f>#REF!</f>
        <v>#REF!</v>
      </c>
    </row>
    <row r="702" spans="1:8">
      <c r="A702" s="92" t="str">
        <f t="shared" si="42"/>
        <v>Stara Planina Hold Plc</v>
      </c>
      <c r="B702" s="92" t="str">
        <f t="shared" si="43"/>
        <v>121227995</v>
      </c>
      <c r="C702" s="96">
        <f t="shared" si="44"/>
        <v>45930</v>
      </c>
      <c r="D702" s="92" t="s">
        <v>484</v>
      </c>
      <c r="E702" s="92">
        <v>9</v>
      </c>
      <c r="F702" s="92" t="s">
        <v>483</v>
      </c>
      <c r="G702" s="92"/>
      <c r="H702" s="92" t="e">
        <f>#REF!</f>
        <v>#REF!</v>
      </c>
    </row>
    <row r="703" spans="1:8">
      <c r="A703" s="92" t="str">
        <f t="shared" si="42"/>
        <v>Stara Planina Hold Plc</v>
      </c>
      <c r="B703" s="92" t="str">
        <f t="shared" si="43"/>
        <v>121227995</v>
      </c>
      <c r="C703" s="96">
        <f t="shared" si="44"/>
        <v>45930</v>
      </c>
      <c r="D703" s="92" t="s">
        <v>486</v>
      </c>
      <c r="E703" s="92">
        <v>9</v>
      </c>
      <c r="F703" s="92" t="s">
        <v>485</v>
      </c>
      <c r="G703" s="92"/>
      <c r="H703" s="92" t="e">
        <f>#REF!</f>
        <v>#REF!</v>
      </c>
    </row>
    <row r="704" spans="1:8">
      <c r="A704" s="92" t="str">
        <f t="shared" si="42"/>
        <v>Stara Planina Hold Plc</v>
      </c>
      <c r="B704" s="92" t="str">
        <f t="shared" si="43"/>
        <v>121227995</v>
      </c>
      <c r="C704" s="96">
        <f t="shared" si="44"/>
        <v>45930</v>
      </c>
      <c r="D704" s="92" t="s">
        <v>488</v>
      </c>
      <c r="E704" s="92">
        <v>9</v>
      </c>
      <c r="F704" s="92" t="s">
        <v>487</v>
      </c>
      <c r="G704" s="92"/>
      <c r="H704" s="92" t="e">
        <f>#REF!</f>
        <v>#REF!</v>
      </c>
    </row>
    <row r="705" spans="1:8">
      <c r="A705" s="92" t="str">
        <f t="shared" si="42"/>
        <v>Stara Planina Hold Plc</v>
      </c>
      <c r="B705" s="92" t="str">
        <f t="shared" si="43"/>
        <v>121227995</v>
      </c>
      <c r="C705" s="96">
        <f t="shared" si="44"/>
        <v>45930</v>
      </c>
      <c r="D705" s="92" t="s">
        <v>490</v>
      </c>
      <c r="E705" s="92">
        <v>9</v>
      </c>
      <c r="F705" s="92" t="s">
        <v>489</v>
      </c>
      <c r="G705" s="92"/>
      <c r="H705" s="92" t="e">
        <f>#REF!</f>
        <v>#REF!</v>
      </c>
    </row>
    <row r="706" spans="1:8">
      <c r="A706" s="92" t="str">
        <f t="shared" si="42"/>
        <v>Stara Planina Hold Plc</v>
      </c>
      <c r="B706" s="92" t="str">
        <f t="shared" si="43"/>
        <v>121227995</v>
      </c>
      <c r="C706" s="96">
        <f t="shared" si="44"/>
        <v>45930</v>
      </c>
      <c r="D706" s="92" t="s">
        <v>492</v>
      </c>
      <c r="E706" s="92">
        <v>9</v>
      </c>
      <c r="F706" s="92" t="s">
        <v>491</v>
      </c>
      <c r="G706" s="92"/>
      <c r="H706" s="92" t="e">
        <f>#REF!</f>
        <v>#REF!</v>
      </c>
    </row>
    <row r="707" spans="1:8">
      <c r="A707" s="92" t="str">
        <f t="shared" si="42"/>
        <v>Stara Planina Hold Plc</v>
      </c>
      <c r="B707" s="92" t="str">
        <f t="shared" si="43"/>
        <v>121227995</v>
      </c>
      <c r="C707" s="96">
        <f t="shared" si="44"/>
        <v>45930</v>
      </c>
      <c r="D707" s="92" t="s">
        <v>494</v>
      </c>
      <c r="E707" s="92">
        <v>9</v>
      </c>
      <c r="F707" s="92" t="s">
        <v>493</v>
      </c>
      <c r="G707" s="92"/>
      <c r="H707" s="92" t="e">
        <f>#REF!</f>
        <v>#REF!</v>
      </c>
    </row>
    <row r="708" spans="1:8">
      <c r="A708" s="92" t="str">
        <f t="shared" si="42"/>
        <v>Stara Planina Hold Plc</v>
      </c>
      <c r="B708" s="92" t="str">
        <f t="shared" si="43"/>
        <v>121227995</v>
      </c>
      <c r="C708" s="96">
        <f t="shared" si="44"/>
        <v>45930</v>
      </c>
      <c r="D708" s="92" t="s">
        <v>496</v>
      </c>
      <c r="E708" s="92">
        <v>9</v>
      </c>
      <c r="F708" s="92" t="s">
        <v>495</v>
      </c>
      <c r="G708" s="92"/>
      <c r="H708" s="92" t="e">
        <f>#REF!</f>
        <v>#REF!</v>
      </c>
    </row>
    <row r="709" spans="1:8">
      <c r="A709" s="92" t="str">
        <f t="shared" si="42"/>
        <v>Stara Planina Hold Plc</v>
      </c>
      <c r="B709" s="92" t="str">
        <f t="shared" si="43"/>
        <v>121227995</v>
      </c>
      <c r="C709" s="96">
        <f t="shared" si="44"/>
        <v>45930</v>
      </c>
      <c r="D709" s="92" t="s">
        <v>497</v>
      </c>
      <c r="E709" s="92">
        <v>9</v>
      </c>
      <c r="F709" s="92" t="s">
        <v>480</v>
      </c>
      <c r="G709" s="92"/>
      <c r="H709" s="92" t="e">
        <f>#REF!</f>
        <v>#REF!</v>
      </c>
    </row>
    <row r="710" spans="1:8">
      <c r="A710" s="92" t="str">
        <f t="shared" si="42"/>
        <v>Stara Planina Hold Plc</v>
      </c>
      <c r="B710" s="92" t="str">
        <f t="shared" si="43"/>
        <v>121227995</v>
      </c>
      <c r="C710" s="96">
        <f t="shared" si="44"/>
        <v>45930</v>
      </c>
      <c r="D710" s="92" t="s">
        <v>499</v>
      </c>
      <c r="E710" s="92">
        <v>9</v>
      </c>
      <c r="F710" s="92" t="s">
        <v>498</v>
      </c>
      <c r="G710" s="92"/>
      <c r="H710" s="92" t="e">
        <f>#REF!</f>
        <v>#REF!</v>
      </c>
    </row>
    <row r="711" spans="1:8">
      <c r="A711" s="92" t="str">
        <f t="shared" si="42"/>
        <v>Stara Planina Hold Plc</v>
      </c>
      <c r="B711" s="92" t="str">
        <f t="shared" si="43"/>
        <v>121227995</v>
      </c>
      <c r="C711" s="96">
        <f t="shared" si="44"/>
        <v>45930</v>
      </c>
      <c r="D711" s="92" t="s">
        <v>501</v>
      </c>
      <c r="E711" s="92">
        <v>9</v>
      </c>
      <c r="F711" s="92" t="s">
        <v>500</v>
      </c>
      <c r="G711" s="92"/>
      <c r="H711" s="92" t="e">
        <f>#REF!</f>
        <v>#REF!</v>
      </c>
    </row>
    <row r="712" spans="1:8">
      <c r="A712" s="92" t="str">
        <f t="shared" si="42"/>
        <v>Stara Planina Hold Plc</v>
      </c>
      <c r="B712" s="92" t="str">
        <f t="shared" si="43"/>
        <v>121227995</v>
      </c>
      <c r="C712" s="96">
        <f t="shared" si="44"/>
        <v>45930</v>
      </c>
      <c r="D712" s="92" t="s">
        <v>503</v>
      </c>
      <c r="E712" s="92">
        <v>9</v>
      </c>
      <c r="F712" s="92" t="s">
        <v>502</v>
      </c>
      <c r="G712" s="92"/>
      <c r="H712" s="92" t="e">
        <f>#REF!</f>
        <v>#REF!</v>
      </c>
    </row>
    <row r="713" spans="1:8">
      <c r="A713" s="92" t="str">
        <f t="shared" si="42"/>
        <v>Stara Planina Hold Plc</v>
      </c>
      <c r="B713" s="92" t="str">
        <f t="shared" si="43"/>
        <v>121227995</v>
      </c>
      <c r="C713" s="96">
        <f t="shared" si="44"/>
        <v>45930</v>
      </c>
      <c r="D713" s="92" t="s">
        <v>505</v>
      </c>
      <c r="E713" s="92">
        <v>9</v>
      </c>
      <c r="F713" s="92" t="s">
        <v>504</v>
      </c>
      <c r="G713" s="92"/>
      <c r="H713" s="92" t="e">
        <f>#REF!</f>
        <v>#REF!</v>
      </c>
    </row>
    <row r="714" spans="1:8">
      <c r="A714" s="92" t="str">
        <f t="shared" si="42"/>
        <v>Stara Planina Hold Plc</v>
      </c>
      <c r="B714" s="92" t="str">
        <f t="shared" si="43"/>
        <v>121227995</v>
      </c>
      <c r="C714" s="96">
        <f t="shared" si="44"/>
        <v>45930</v>
      </c>
      <c r="D714" s="92" t="s">
        <v>507</v>
      </c>
      <c r="E714" s="92">
        <v>9</v>
      </c>
      <c r="F714" s="92" t="s">
        <v>506</v>
      </c>
      <c r="G714" s="92"/>
      <c r="H714" s="92" t="e">
        <f>#REF!</f>
        <v>#REF!</v>
      </c>
    </row>
    <row r="715" spans="1:8">
      <c r="A715" s="92" t="str">
        <f t="shared" si="42"/>
        <v>Stara Planina Hold Plc</v>
      </c>
      <c r="B715" s="92" t="str">
        <f t="shared" si="43"/>
        <v>121227995</v>
      </c>
      <c r="C715" s="96">
        <f t="shared" si="44"/>
        <v>45930</v>
      </c>
      <c r="D715" s="92" t="s">
        <v>508</v>
      </c>
      <c r="E715" s="92">
        <v>9</v>
      </c>
      <c r="F715" s="92" t="s">
        <v>495</v>
      </c>
      <c r="G715" s="92"/>
      <c r="H715" s="92" t="e">
        <f>#REF!</f>
        <v>#REF!</v>
      </c>
    </row>
    <row r="716" spans="1:8">
      <c r="A716" s="92" t="str">
        <f t="shared" si="42"/>
        <v>Stara Planina Hold Plc</v>
      </c>
      <c r="B716" s="92" t="str">
        <f t="shared" si="43"/>
        <v>121227995</v>
      </c>
      <c r="C716" s="96">
        <f t="shared" si="44"/>
        <v>45930</v>
      </c>
      <c r="D716" s="92" t="s">
        <v>509</v>
      </c>
      <c r="E716" s="92">
        <v>9</v>
      </c>
      <c r="F716" s="92" t="s">
        <v>795</v>
      </c>
      <c r="G716" s="92"/>
      <c r="H716" s="92" t="e">
        <f>#REF!</f>
        <v>#REF!</v>
      </c>
    </row>
    <row r="717" spans="1:8">
      <c r="A717" s="92" t="str">
        <f t="shared" ref="A717:A780" si="45">pdeName</f>
        <v>Stara Planina Hold Plc</v>
      </c>
      <c r="B717" s="92" t="str">
        <f t="shared" ref="B717:B780" si="46">pdeBulstat</f>
        <v>121227995</v>
      </c>
      <c r="C717" s="96">
        <f t="shared" ref="C717:C780" si="47">endDate</f>
        <v>45930</v>
      </c>
      <c r="D717" s="92" t="s">
        <v>512</v>
      </c>
      <c r="E717" s="92">
        <v>9</v>
      </c>
      <c r="F717" s="92" t="s">
        <v>511</v>
      </c>
      <c r="G717" s="92"/>
      <c r="H717" s="92" t="e">
        <f>#REF!</f>
        <v>#REF!</v>
      </c>
    </row>
    <row r="718" spans="1:8">
      <c r="A718" s="92" t="str">
        <f t="shared" si="45"/>
        <v>Stara Planina Hold Plc</v>
      </c>
      <c r="B718" s="92" t="str">
        <f t="shared" si="46"/>
        <v>121227995</v>
      </c>
      <c r="C718" s="96">
        <f t="shared" si="47"/>
        <v>45930</v>
      </c>
      <c r="D718" s="92" t="s">
        <v>513</v>
      </c>
      <c r="E718" s="92">
        <v>9</v>
      </c>
      <c r="F718" s="92" t="s">
        <v>89</v>
      </c>
      <c r="G718" s="92"/>
      <c r="H718" s="92" t="e">
        <f>#REF!</f>
        <v>#REF!</v>
      </c>
    </row>
    <row r="719" spans="1:8">
      <c r="A719" s="92" t="str">
        <f t="shared" si="45"/>
        <v>Stara Planina Hold Plc</v>
      </c>
      <c r="B719" s="92" t="str">
        <f t="shared" si="46"/>
        <v>121227995</v>
      </c>
      <c r="C719" s="96">
        <f t="shared" si="47"/>
        <v>45930</v>
      </c>
      <c r="D719" s="92" t="s">
        <v>514</v>
      </c>
      <c r="E719" s="92">
        <v>9</v>
      </c>
      <c r="F719" s="92" t="s">
        <v>91</v>
      </c>
      <c r="G719" s="92"/>
      <c r="H719" s="92" t="e">
        <f>#REF!</f>
        <v>#REF!</v>
      </c>
    </row>
    <row r="720" spans="1:8">
      <c r="A720" s="92" t="str">
        <f t="shared" si="45"/>
        <v>Stara Planina Hold Plc</v>
      </c>
      <c r="B720" s="92" t="str">
        <f t="shared" si="46"/>
        <v>121227995</v>
      </c>
      <c r="C720" s="96">
        <f t="shared" si="47"/>
        <v>45930</v>
      </c>
      <c r="D720" s="92" t="s">
        <v>515</v>
      </c>
      <c r="E720" s="92">
        <v>9</v>
      </c>
      <c r="F720" s="92" t="s">
        <v>94</v>
      </c>
      <c r="G720" s="92"/>
      <c r="H720" s="92" t="e">
        <f>#REF!</f>
        <v>#REF!</v>
      </c>
    </row>
    <row r="721" spans="1:8">
      <c r="A721" s="92" t="str">
        <f t="shared" si="45"/>
        <v>Stara Planina Hold Plc</v>
      </c>
      <c r="B721" s="92" t="str">
        <f t="shared" si="46"/>
        <v>121227995</v>
      </c>
      <c r="C721" s="96">
        <f t="shared" si="47"/>
        <v>45930</v>
      </c>
      <c r="D721" s="92" t="s">
        <v>516</v>
      </c>
      <c r="E721" s="92">
        <v>9</v>
      </c>
      <c r="F721" s="92" t="s">
        <v>96</v>
      </c>
      <c r="G721" s="92"/>
      <c r="H721" s="92" t="e">
        <f>#REF!</f>
        <v>#REF!</v>
      </c>
    </row>
    <row r="722" spans="1:8">
      <c r="A722" s="92" t="str">
        <f t="shared" si="45"/>
        <v>Stara Planina Hold Plc</v>
      </c>
      <c r="B722" s="92" t="str">
        <f t="shared" si="46"/>
        <v>121227995</v>
      </c>
      <c r="C722" s="96">
        <f t="shared" si="47"/>
        <v>45930</v>
      </c>
      <c r="D722" s="92" t="s">
        <v>518</v>
      </c>
      <c r="E722" s="92">
        <v>9</v>
      </c>
      <c r="F722" s="92" t="s">
        <v>517</v>
      </c>
      <c r="G722" s="92"/>
      <c r="H722" s="92" t="e">
        <f>#REF!</f>
        <v>#REF!</v>
      </c>
    </row>
    <row r="723" spans="1:8">
      <c r="A723" s="92" t="str">
        <f t="shared" si="45"/>
        <v>Stara Planina Hold Plc</v>
      </c>
      <c r="B723" s="92" t="str">
        <f t="shared" si="46"/>
        <v>121227995</v>
      </c>
      <c r="C723" s="96">
        <f t="shared" si="47"/>
        <v>45930</v>
      </c>
      <c r="D723" s="92" t="s">
        <v>519</v>
      </c>
      <c r="E723" s="92">
        <v>9</v>
      </c>
      <c r="F723" s="92" t="s">
        <v>102</v>
      </c>
      <c r="G723" s="92"/>
      <c r="H723" s="92" t="e">
        <f>#REF!</f>
        <v>#REF!</v>
      </c>
    </row>
    <row r="724" spans="1:8">
      <c r="A724" s="92" t="str">
        <f t="shared" si="45"/>
        <v>Stara Planina Hold Plc</v>
      </c>
      <c r="B724" s="92" t="str">
        <f t="shared" si="46"/>
        <v>121227995</v>
      </c>
      <c r="C724" s="96">
        <f t="shared" si="47"/>
        <v>45930</v>
      </c>
      <c r="D724" s="92" t="s">
        <v>521</v>
      </c>
      <c r="E724" s="92">
        <v>9</v>
      </c>
      <c r="F724" s="92" t="s">
        <v>520</v>
      </c>
      <c r="G724" s="92"/>
      <c r="H724" s="92" t="e">
        <f>#REF!</f>
        <v>#REF!</v>
      </c>
    </row>
    <row r="725" spans="1:8">
      <c r="A725" s="92" t="str">
        <f t="shared" si="45"/>
        <v>Stara Planina Hold Plc</v>
      </c>
      <c r="B725" s="92" t="str">
        <f t="shared" si="46"/>
        <v>121227995</v>
      </c>
      <c r="C725" s="96">
        <f t="shared" si="47"/>
        <v>45930</v>
      </c>
      <c r="D725" s="92" t="s">
        <v>523</v>
      </c>
      <c r="E725" s="92">
        <v>9</v>
      </c>
      <c r="F725" s="92" t="s">
        <v>522</v>
      </c>
      <c r="G725" s="92"/>
      <c r="H725" s="92" t="e">
        <f>#REF!</f>
        <v>#REF!</v>
      </c>
    </row>
    <row r="726" spans="1:8">
      <c r="A726" s="92" t="str">
        <f t="shared" si="45"/>
        <v>Stara Planina Hold Plc</v>
      </c>
      <c r="B726" s="92" t="str">
        <f t="shared" si="46"/>
        <v>121227995</v>
      </c>
      <c r="C726" s="96">
        <f t="shared" si="47"/>
        <v>45930</v>
      </c>
      <c r="D726" s="92" t="s">
        <v>525</v>
      </c>
      <c r="E726" s="92">
        <v>9</v>
      </c>
      <c r="F726" s="92" t="s">
        <v>524</v>
      </c>
      <c r="G726" s="92"/>
      <c r="H726" s="92" t="e">
        <f>#REF!</f>
        <v>#REF!</v>
      </c>
    </row>
    <row r="727" spans="1:8">
      <c r="A727" s="92" t="str">
        <f t="shared" si="45"/>
        <v>Stara Planina Hold Plc</v>
      </c>
      <c r="B727" s="92" t="str">
        <f t="shared" si="46"/>
        <v>121227995</v>
      </c>
      <c r="C727" s="96">
        <f t="shared" si="47"/>
        <v>45930</v>
      </c>
      <c r="D727" s="92" t="s">
        <v>526</v>
      </c>
      <c r="E727" s="92">
        <v>9</v>
      </c>
      <c r="F727" s="92" t="s">
        <v>495</v>
      </c>
      <c r="G727" s="92"/>
      <c r="H727" s="92" t="e">
        <f>#REF!</f>
        <v>#REF!</v>
      </c>
    </row>
    <row r="728" spans="1:8">
      <c r="A728" s="92" t="str">
        <f t="shared" si="45"/>
        <v>Stara Planina Hold Plc</v>
      </c>
      <c r="B728" s="92" t="str">
        <f t="shared" si="46"/>
        <v>121227995</v>
      </c>
      <c r="C728" s="96">
        <f t="shared" si="47"/>
        <v>45930</v>
      </c>
      <c r="D728" s="92" t="s">
        <v>527</v>
      </c>
      <c r="E728" s="92">
        <v>9</v>
      </c>
      <c r="F728" s="92" t="s">
        <v>510</v>
      </c>
      <c r="G728" s="92"/>
      <c r="H728" s="92" t="e">
        <f>#REF!</f>
        <v>#REF!</v>
      </c>
    </row>
    <row r="729" spans="1:8">
      <c r="A729" s="92" t="str">
        <f t="shared" si="45"/>
        <v>Stara Planina Hold Plc</v>
      </c>
      <c r="B729" s="92" t="str">
        <f t="shared" si="46"/>
        <v>121227995</v>
      </c>
      <c r="C729" s="96">
        <f t="shared" si="47"/>
        <v>45930</v>
      </c>
      <c r="D729" s="92" t="s">
        <v>529</v>
      </c>
      <c r="E729" s="92">
        <v>9</v>
      </c>
      <c r="F729" s="92" t="s">
        <v>528</v>
      </c>
      <c r="G729" s="92"/>
      <c r="H729" s="92" t="e">
        <f>#REF!</f>
        <v>#REF!</v>
      </c>
    </row>
    <row r="730" spans="1:8">
      <c r="A730" s="92" t="str">
        <f t="shared" si="45"/>
        <v>Stara Planina Hold Plc</v>
      </c>
      <c r="B730" s="92" t="str">
        <f t="shared" si="46"/>
        <v>121227995</v>
      </c>
      <c r="C730" s="96">
        <f t="shared" si="47"/>
        <v>45930</v>
      </c>
      <c r="D730" s="92" t="s">
        <v>531</v>
      </c>
      <c r="E730" s="92">
        <v>9</v>
      </c>
      <c r="F730" s="92" t="s">
        <v>530</v>
      </c>
      <c r="G730" s="92"/>
      <c r="H730" s="92" t="e">
        <f>#REF!</f>
        <v>#REF!</v>
      </c>
    </row>
    <row r="731" spans="1:8">
      <c r="A731" s="92" t="str">
        <f t="shared" si="45"/>
        <v>Stara Planina Hold Plc</v>
      </c>
      <c r="B731" s="92" t="str">
        <f t="shared" si="46"/>
        <v>121227995</v>
      </c>
      <c r="C731" s="96">
        <f t="shared" si="47"/>
        <v>45930</v>
      </c>
      <c r="D731" s="92" t="s">
        <v>482</v>
      </c>
      <c r="E731" s="92">
        <v>10</v>
      </c>
      <c r="F731" s="92" t="s">
        <v>481</v>
      </c>
      <c r="G731" s="92"/>
      <c r="H731" s="92" t="e">
        <f>#REF!</f>
        <v>#REF!</v>
      </c>
    </row>
    <row r="732" spans="1:8">
      <c r="A732" s="92" t="str">
        <f t="shared" si="45"/>
        <v>Stara Planina Hold Plc</v>
      </c>
      <c r="B732" s="92" t="str">
        <f t="shared" si="46"/>
        <v>121227995</v>
      </c>
      <c r="C732" s="96">
        <f t="shared" si="47"/>
        <v>45930</v>
      </c>
      <c r="D732" s="92" t="s">
        <v>484</v>
      </c>
      <c r="E732" s="92">
        <v>10</v>
      </c>
      <c r="F732" s="92" t="s">
        <v>483</v>
      </c>
      <c r="G732" s="92"/>
      <c r="H732" s="92" t="e">
        <f>#REF!</f>
        <v>#REF!</v>
      </c>
    </row>
    <row r="733" spans="1:8">
      <c r="A733" s="92" t="str">
        <f t="shared" si="45"/>
        <v>Stara Planina Hold Plc</v>
      </c>
      <c r="B733" s="92" t="str">
        <f t="shared" si="46"/>
        <v>121227995</v>
      </c>
      <c r="C733" s="96">
        <f t="shared" si="47"/>
        <v>45930</v>
      </c>
      <c r="D733" s="92" t="s">
        <v>486</v>
      </c>
      <c r="E733" s="92">
        <v>10</v>
      </c>
      <c r="F733" s="92" t="s">
        <v>485</v>
      </c>
      <c r="G733" s="92"/>
      <c r="H733" s="92" t="e">
        <f>#REF!</f>
        <v>#REF!</v>
      </c>
    </row>
    <row r="734" spans="1:8">
      <c r="A734" s="92" t="str">
        <f t="shared" si="45"/>
        <v>Stara Planina Hold Plc</v>
      </c>
      <c r="B734" s="92" t="str">
        <f t="shared" si="46"/>
        <v>121227995</v>
      </c>
      <c r="C734" s="96">
        <f t="shared" si="47"/>
        <v>45930</v>
      </c>
      <c r="D734" s="92" t="s">
        <v>488</v>
      </c>
      <c r="E734" s="92">
        <v>10</v>
      </c>
      <c r="F734" s="92" t="s">
        <v>487</v>
      </c>
      <c r="G734" s="92"/>
      <c r="H734" s="92" t="e">
        <f>#REF!</f>
        <v>#REF!</v>
      </c>
    </row>
    <row r="735" spans="1:8">
      <c r="A735" s="92" t="str">
        <f t="shared" si="45"/>
        <v>Stara Planina Hold Plc</v>
      </c>
      <c r="B735" s="92" t="str">
        <f t="shared" si="46"/>
        <v>121227995</v>
      </c>
      <c r="C735" s="96">
        <f t="shared" si="47"/>
        <v>45930</v>
      </c>
      <c r="D735" s="92" t="s">
        <v>490</v>
      </c>
      <c r="E735" s="92">
        <v>10</v>
      </c>
      <c r="F735" s="92" t="s">
        <v>489</v>
      </c>
      <c r="G735" s="92"/>
      <c r="H735" s="92" t="e">
        <f>#REF!</f>
        <v>#REF!</v>
      </c>
    </row>
    <row r="736" spans="1:8">
      <c r="A736" s="92" t="str">
        <f t="shared" si="45"/>
        <v>Stara Planina Hold Plc</v>
      </c>
      <c r="B736" s="92" t="str">
        <f t="shared" si="46"/>
        <v>121227995</v>
      </c>
      <c r="C736" s="96">
        <f t="shared" si="47"/>
        <v>45930</v>
      </c>
      <c r="D736" s="92" t="s">
        <v>492</v>
      </c>
      <c r="E736" s="92">
        <v>10</v>
      </c>
      <c r="F736" s="92" t="s">
        <v>491</v>
      </c>
      <c r="G736" s="92"/>
      <c r="H736" s="92" t="e">
        <f>#REF!</f>
        <v>#REF!</v>
      </c>
    </row>
    <row r="737" spans="1:8">
      <c r="A737" s="92" t="str">
        <f t="shared" si="45"/>
        <v>Stara Planina Hold Plc</v>
      </c>
      <c r="B737" s="92" t="str">
        <f t="shared" si="46"/>
        <v>121227995</v>
      </c>
      <c r="C737" s="96">
        <f t="shared" si="47"/>
        <v>45930</v>
      </c>
      <c r="D737" s="92" t="s">
        <v>494</v>
      </c>
      <c r="E737" s="92">
        <v>10</v>
      </c>
      <c r="F737" s="92" t="s">
        <v>493</v>
      </c>
      <c r="G737" s="92"/>
      <c r="H737" s="92" t="e">
        <f>#REF!</f>
        <v>#REF!</v>
      </c>
    </row>
    <row r="738" spans="1:8">
      <c r="A738" s="92" t="str">
        <f t="shared" si="45"/>
        <v>Stara Planina Hold Plc</v>
      </c>
      <c r="B738" s="92" t="str">
        <f t="shared" si="46"/>
        <v>121227995</v>
      </c>
      <c r="C738" s="96">
        <f t="shared" si="47"/>
        <v>45930</v>
      </c>
      <c r="D738" s="92" t="s">
        <v>496</v>
      </c>
      <c r="E738" s="92">
        <v>10</v>
      </c>
      <c r="F738" s="92" t="s">
        <v>495</v>
      </c>
      <c r="G738" s="92"/>
      <c r="H738" s="92" t="e">
        <f>#REF!</f>
        <v>#REF!</v>
      </c>
    </row>
    <row r="739" spans="1:8">
      <c r="A739" s="92" t="str">
        <f t="shared" si="45"/>
        <v>Stara Planina Hold Plc</v>
      </c>
      <c r="B739" s="92" t="str">
        <f t="shared" si="46"/>
        <v>121227995</v>
      </c>
      <c r="C739" s="96">
        <f t="shared" si="47"/>
        <v>45930</v>
      </c>
      <c r="D739" s="92" t="s">
        <v>497</v>
      </c>
      <c r="E739" s="92">
        <v>10</v>
      </c>
      <c r="F739" s="92" t="s">
        <v>480</v>
      </c>
      <c r="G739" s="92"/>
      <c r="H739" s="92" t="e">
        <f>#REF!</f>
        <v>#REF!</v>
      </c>
    </row>
    <row r="740" spans="1:8">
      <c r="A740" s="92" t="str">
        <f t="shared" si="45"/>
        <v>Stara Planina Hold Plc</v>
      </c>
      <c r="B740" s="92" t="str">
        <f t="shared" si="46"/>
        <v>121227995</v>
      </c>
      <c r="C740" s="96">
        <f t="shared" si="47"/>
        <v>45930</v>
      </c>
      <c r="D740" s="92" t="s">
        <v>499</v>
      </c>
      <c r="E740" s="92">
        <v>10</v>
      </c>
      <c r="F740" s="92" t="s">
        <v>498</v>
      </c>
      <c r="G740" s="92"/>
      <c r="H740" s="92" t="e">
        <f>#REF!</f>
        <v>#REF!</v>
      </c>
    </row>
    <row r="741" spans="1:8">
      <c r="A741" s="92" t="str">
        <f t="shared" si="45"/>
        <v>Stara Planina Hold Plc</v>
      </c>
      <c r="B741" s="92" t="str">
        <f t="shared" si="46"/>
        <v>121227995</v>
      </c>
      <c r="C741" s="96">
        <f t="shared" si="47"/>
        <v>45930</v>
      </c>
      <c r="D741" s="92" t="s">
        <v>501</v>
      </c>
      <c r="E741" s="92">
        <v>10</v>
      </c>
      <c r="F741" s="92" t="s">
        <v>500</v>
      </c>
      <c r="G741" s="92"/>
      <c r="H741" s="92" t="e">
        <f>#REF!</f>
        <v>#REF!</v>
      </c>
    </row>
    <row r="742" spans="1:8">
      <c r="A742" s="92" t="str">
        <f t="shared" si="45"/>
        <v>Stara Planina Hold Plc</v>
      </c>
      <c r="B742" s="92" t="str">
        <f t="shared" si="46"/>
        <v>121227995</v>
      </c>
      <c r="C742" s="96">
        <f t="shared" si="47"/>
        <v>45930</v>
      </c>
      <c r="D742" s="92" t="s">
        <v>503</v>
      </c>
      <c r="E742" s="92">
        <v>10</v>
      </c>
      <c r="F742" s="92" t="s">
        <v>502</v>
      </c>
      <c r="G742" s="92"/>
      <c r="H742" s="92" t="e">
        <f>#REF!</f>
        <v>#REF!</v>
      </c>
    </row>
    <row r="743" spans="1:8">
      <c r="A743" s="92" t="str">
        <f t="shared" si="45"/>
        <v>Stara Planina Hold Plc</v>
      </c>
      <c r="B743" s="92" t="str">
        <f t="shared" si="46"/>
        <v>121227995</v>
      </c>
      <c r="C743" s="96">
        <f t="shared" si="47"/>
        <v>45930</v>
      </c>
      <c r="D743" s="92" t="s">
        <v>505</v>
      </c>
      <c r="E743" s="92">
        <v>10</v>
      </c>
      <c r="F743" s="92" t="s">
        <v>504</v>
      </c>
      <c r="G743" s="92"/>
      <c r="H743" s="92" t="e">
        <f>#REF!</f>
        <v>#REF!</v>
      </c>
    </row>
    <row r="744" spans="1:8">
      <c r="A744" s="92" t="str">
        <f t="shared" si="45"/>
        <v>Stara Planina Hold Plc</v>
      </c>
      <c r="B744" s="92" t="str">
        <f t="shared" si="46"/>
        <v>121227995</v>
      </c>
      <c r="C744" s="96">
        <f t="shared" si="47"/>
        <v>45930</v>
      </c>
      <c r="D744" s="92" t="s">
        <v>507</v>
      </c>
      <c r="E744" s="92">
        <v>10</v>
      </c>
      <c r="F744" s="92" t="s">
        <v>506</v>
      </c>
      <c r="G744" s="92"/>
      <c r="H744" s="92" t="e">
        <f>#REF!</f>
        <v>#REF!</v>
      </c>
    </row>
    <row r="745" spans="1:8">
      <c r="A745" s="92" t="str">
        <f t="shared" si="45"/>
        <v>Stara Planina Hold Plc</v>
      </c>
      <c r="B745" s="92" t="str">
        <f t="shared" si="46"/>
        <v>121227995</v>
      </c>
      <c r="C745" s="96">
        <f t="shared" si="47"/>
        <v>45930</v>
      </c>
      <c r="D745" s="92" t="s">
        <v>508</v>
      </c>
      <c r="E745" s="92">
        <v>10</v>
      </c>
      <c r="F745" s="92" t="s">
        <v>495</v>
      </c>
      <c r="G745" s="92"/>
      <c r="H745" s="92" t="e">
        <f>#REF!</f>
        <v>#REF!</v>
      </c>
    </row>
    <row r="746" spans="1:8">
      <c r="A746" s="92" t="str">
        <f t="shared" si="45"/>
        <v>Stara Planina Hold Plc</v>
      </c>
      <c r="B746" s="92" t="str">
        <f t="shared" si="46"/>
        <v>121227995</v>
      </c>
      <c r="C746" s="96">
        <f t="shared" si="47"/>
        <v>45930</v>
      </c>
      <c r="D746" s="92" t="s">
        <v>509</v>
      </c>
      <c r="E746" s="92">
        <v>10</v>
      </c>
      <c r="F746" s="92" t="s">
        <v>795</v>
      </c>
      <c r="G746" s="92"/>
      <c r="H746" s="92" t="e">
        <f>#REF!</f>
        <v>#REF!</v>
      </c>
    </row>
    <row r="747" spans="1:8">
      <c r="A747" s="92" t="str">
        <f t="shared" si="45"/>
        <v>Stara Planina Hold Plc</v>
      </c>
      <c r="B747" s="92" t="str">
        <f t="shared" si="46"/>
        <v>121227995</v>
      </c>
      <c r="C747" s="96">
        <f t="shared" si="47"/>
        <v>45930</v>
      </c>
      <c r="D747" s="92" t="s">
        <v>512</v>
      </c>
      <c r="E747" s="92">
        <v>10</v>
      </c>
      <c r="F747" s="92" t="s">
        <v>511</v>
      </c>
      <c r="G747" s="92"/>
      <c r="H747" s="92" t="e">
        <f>#REF!</f>
        <v>#REF!</v>
      </c>
    </row>
    <row r="748" spans="1:8">
      <c r="A748" s="92" t="str">
        <f t="shared" si="45"/>
        <v>Stara Planina Hold Plc</v>
      </c>
      <c r="B748" s="92" t="str">
        <f t="shared" si="46"/>
        <v>121227995</v>
      </c>
      <c r="C748" s="96">
        <f t="shared" si="47"/>
        <v>45930</v>
      </c>
      <c r="D748" s="92" t="s">
        <v>513</v>
      </c>
      <c r="E748" s="92">
        <v>10</v>
      </c>
      <c r="F748" s="92" t="s">
        <v>89</v>
      </c>
      <c r="G748" s="92"/>
      <c r="H748" s="92" t="e">
        <f>#REF!</f>
        <v>#REF!</v>
      </c>
    </row>
    <row r="749" spans="1:8">
      <c r="A749" s="92" t="str">
        <f t="shared" si="45"/>
        <v>Stara Planina Hold Plc</v>
      </c>
      <c r="B749" s="92" t="str">
        <f t="shared" si="46"/>
        <v>121227995</v>
      </c>
      <c r="C749" s="96">
        <f t="shared" si="47"/>
        <v>45930</v>
      </c>
      <c r="D749" s="92" t="s">
        <v>514</v>
      </c>
      <c r="E749" s="92">
        <v>10</v>
      </c>
      <c r="F749" s="92" t="s">
        <v>91</v>
      </c>
      <c r="G749" s="92"/>
      <c r="H749" s="92" t="e">
        <f>#REF!</f>
        <v>#REF!</v>
      </c>
    </row>
    <row r="750" spans="1:8">
      <c r="A750" s="92" t="str">
        <f t="shared" si="45"/>
        <v>Stara Planina Hold Plc</v>
      </c>
      <c r="B750" s="92" t="str">
        <f t="shared" si="46"/>
        <v>121227995</v>
      </c>
      <c r="C750" s="96">
        <f t="shared" si="47"/>
        <v>45930</v>
      </c>
      <c r="D750" s="92" t="s">
        <v>515</v>
      </c>
      <c r="E750" s="92">
        <v>10</v>
      </c>
      <c r="F750" s="92" t="s">
        <v>94</v>
      </c>
      <c r="G750" s="92"/>
      <c r="H750" s="92" t="e">
        <f>#REF!</f>
        <v>#REF!</v>
      </c>
    </row>
    <row r="751" spans="1:8">
      <c r="A751" s="92" t="str">
        <f t="shared" si="45"/>
        <v>Stara Planina Hold Plc</v>
      </c>
      <c r="B751" s="92" t="str">
        <f t="shared" si="46"/>
        <v>121227995</v>
      </c>
      <c r="C751" s="96">
        <f t="shared" si="47"/>
        <v>45930</v>
      </c>
      <c r="D751" s="92" t="s">
        <v>516</v>
      </c>
      <c r="E751" s="92">
        <v>10</v>
      </c>
      <c r="F751" s="92" t="s">
        <v>96</v>
      </c>
      <c r="G751" s="92"/>
      <c r="H751" s="92" t="e">
        <f>#REF!</f>
        <v>#REF!</v>
      </c>
    </row>
    <row r="752" spans="1:8">
      <c r="A752" s="92" t="str">
        <f t="shared" si="45"/>
        <v>Stara Planina Hold Plc</v>
      </c>
      <c r="B752" s="92" t="str">
        <f t="shared" si="46"/>
        <v>121227995</v>
      </c>
      <c r="C752" s="96">
        <f t="shared" si="47"/>
        <v>45930</v>
      </c>
      <c r="D752" s="92" t="s">
        <v>518</v>
      </c>
      <c r="E752" s="92">
        <v>10</v>
      </c>
      <c r="F752" s="92" t="s">
        <v>517</v>
      </c>
      <c r="G752" s="92"/>
      <c r="H752" s="92" t="e">
        <f>#REF!</f>
        <v>#REF!</v>
      </c>
    </row>
    <row r="753" spans="1:8">
      <c r="A753" s="92" t="str">
        <f t="shared" si="45"/>
        <v>Stara Planina Hold Plc</v>
      </c>
      <c r="B753" s="92" t="str">
        <f t="shared" si="46"/>
        <v>121227995</v>
      </c>
      <c r="C753" s="96">
        <f t="shared" si="47"/>
        <v>45930</v>
      </c>
      <c r="D753" s="92" t="s">
        <v>519</v>
      </c>
      <c r="E753" s="92">
        <v>10</v>
      </c>
      <c r="F753" s="92" t="s">
        <v>102</v>
      </c>
      <c r="G753" s="92"/>
      <c r="H753" s="92" t="e">
        <f>#REF!</f>
        <v>#REF!</v>
      </c>
    </row>
    <row r="754" spans="1:8">
      <c r="A754" s="92" t="str">
        <f t="shared" si="45"/>
        <v>Stara Planina Hold Plc</v>
      </c>
      <c r="B754" s="92" t="str">
        <f t="shared" si="46"/>
        <v>121227995</v>
      </c>
      <c r="C754" s="96">
        <f t="shared" si="47"/>
        <v>45930</v>
      </c>
      <c r="D754" s="92" t="s">
        <v>521</v>
      </c>
      <c r="E754" s="92">
        <v>10</v>
      </c>
      <c r="F754" s="92" t="s">
        <v>520</v>
      </c>
      <c r="G754" s="92"/>
      <c r="H754" s="92" t="e">
        <f>#REF!</f>
        <v>#REF!</v>
      </c>
    </row>
    <row r="755" spans="1:8">
      <c r="A755" s="92" t="str">
        <f t="shared" si="45"/>
        <v>Stara Planina Hold Plc</v>
      </c>
      <c r="B755" s="92" t="str">
        <f t="shared" si="46"/>
        <v>121227995</v>
      </c>
      <c r="C755" s="96">
        <f t="shared" si="47"/>
        <v>45930</v>
      </c>
      <c r="D755" s="92" t="s">
        <v>523</v>
      </c>
      <c r="E755" s="92">
        <v>10</v>
      </c>
      <c r="F755" s="92" t="s">
        <v>522</v>
      </c>
      <c r="G755" s="92"/>
      <c r="H755" s="92" t="e">
        <f>#REF!</f>
        <v>#REF!</v>
      </c>
    </row>
    <row r="756" spans="1:8">
      <c r="A756" s="92" t="str">
        <f t="shared" si="45"/>
        <v>Stara Planina Hold Plc</v>
      </c>
      <c r="B756" s="92" t="str">
        <f t="shared" si="46"/>
        <v>121227995</v>
      </c>
      <c r="C756" s="96">
        <f t="shared" si="47"/>
        <v>45930</v>
      </c>
      <c r="D756" s="92" t="s">
        <v>525</v>
      </c>
      <c r="E756" s="92">
        <v>10</v>
      </c>
      <c r="F756" s="92" t="s">
        <v>524</v>
      </c>
      <c r="G756" s="92"/>
      <c r="H756" s="92" t="e">
        <f>#REF!</f>
        <v>#REF!</v>
      </c>
    </row>
    <row r="757" spans="1:8">
      <c r="A757" s="92" t="str">
        <f t="shared" si="45"/>
        <v>Stara Planina Hold Plc</v>
      </c>
      <c r="B757" s="92" t="str">
        <f t="shared" si="46"/>
        <v>121227995</v>
      </c>
      <c r="C757" s="96">
        <f t="shared" si="47"/>
        <v>45930</v>
      </c>
      <c r="D757" s="92" t="s">
        <v>526</v>
      </c>
      <c r="E757" s="92">
        <v>10</v>
      </c>
      <c r="F757" s="92" t="s">
        <v>495</v>
      </c>
      <c r="G757" s="92"/>
      <c r="H757" s="92" t="e">
        <f>#REF!</f>
        <v>#REF!</v>
      </c>
    </row>
    <row r="758" spans="1:8">
      <c r="A758" s="92" t="str">
        <f t="shared" si="45"/>
        <v>Stara Planina Hold Plc</v>
      </c>
      <c r="B758" s="92" t="str">
        <f t="shared" si="46"/>
        <v>121227995</v>
      </c>
      <c r="C758" s="96">
        <f t="shared" si="47"/>
        <v>45930</v>
      </c>
      <c r="D758" s="92" t="s">
        <v>527</v>
      </c>
      <c r="E758" s="92">
        <v>10</v>
      </c>
      <c r="F758" s="92" t="s">
        <v>510</v>
      </c>
      <c r="G758" s="92"/>
      <c r="H758" s="92" t="e">
        <f>#REF!</f>
        <v>#REF!</v>
      </c>
    </row>
    <row r="759" spans="1:8">
      <c r="A759" s="92" t="str">
        <f t="shared" si="45"/>
        <v>Stara Planina Hold Plc</v>
      </c>
      <c r="B759" s="92" t="str">
        <f t="shared" si="46"/>
        <v>121227995</v>
      </c>
      <c r="C759" s="96">
        <f t="shared" si="47"/>
        <v>45930</v>
      </c>
      <c r="D759" s="92" t="s">
        <v>529</v>
      </c>
      <c r="E759" s="92">
        <v>10</v>
      </c>
      <c r="F759" s="92" t="s">
        <v>528</v>
      </c>
      <c r="G759" s="92"/>
      <c r="H759" s="92" t="e">
        <f>#REF!</f>
        <v>#REF!</v>
      </c>
    </row>
    <row r="760" spans="1:8">
      <c r="A760" s="92" t="str">
        <f t="shared" si="45"/>
        <v>Stara Planina Hold Plc</v>
      </c>
      <c r="B760" s="92" t="str">
        <f t="shared" si="46"/>
        <v>121227995</v>
      </c>
      <c r="C760" s="96">
        <f t="shared" si="47"/>
        <v>45930</v>
      </c>
      <c r="D760" s="92" t="s">
        <v>531</v>
      </c>
      <c r="E760" s="92">
        <v>10</v>
      </c>
      <c r="F760" s="92" t="s">
        <v>530</v>
      </c>
      <c r="G760" s="92"/>
      <c r="H760" s="92" t="e">
        <f>#REF!</f>
        <v>#REF!</v>
      </c>
    </row>
    <row r="761" spans="1:8">
      <c r="A761" s="92" t="str">
        <f t="shared" si="45"/>
        <v>Stara Planina Hold Plc</v>
      </c>
      <c r="B761" s="92" t="str">
        <f t="shared" si="46"/>
        <v>121227995</v>
      </c>
      <c r="C761" s="96">
        <f t="shared" si="47"/>
        <v>45930</v>
      </c>
      <c r="D761" s="92" t="s">
        <v>482</v>
      </c>
      <c r="E761" s="92">
        <v>11</v>
      </c>
      <c r="F761" s="92" t="s">
        <v>481</v>
      </c>
      <c r="G761" s="92"/>
      <c r="H761" s="92" t="e">
        <f>#REF!</f>
        <v>#REF!</v>
      </c>
    </row>
    <row r="762" spans="1:8">
      <c r="A762" s="92" t="str">
        <f t="shared" si="45"/>
        <v>Stara Planina Hold Plc</v>
      </c>
      <c r="B762" s="92" t="str">
        <f t="shared" si="46"/>
        <v>121227995</v>
      </c>
      <c r="C762" s="96">
        <f t="shared" si="47"/>
        <v>45930</v>
      </c>
      <c r="D762" s="92" t="s">
        <v>484</v>
      </c>
      <c r="E762" s="92">
        <v>11</v>
      </c>
      <c r="F762" s="92" t="s">
        <v>483</v>
      </c>
      <c r="G762" s="92"/>
      <c r="H762" s="92" t="e">
        <f>#REF!</f>
        <v>#REF!</v>
      </c>
    </row>
    <row r="763" spans="1:8">
      <c r="A763" s="92" t="str">
        <f t="shared" si="45"/>
        <v>Stara Planina Hold Plc</v>
      </c>
      <c r="B763" s="92" t="str">
        <f t="shared" si="46"/>
        <v>121227995</v>
      </c>
      <c r="C763" s="96">
        <f t="shared" si="47"/>
        <v>45930</v>
      </c>
      <c r="D763" s="92" t="s">
        <v>486</v>
      </c>
      <c r="E763" s="92">
        <v>11</v>
      </c>
      <c r="F763" s="92" t="s">
        <v>485</v>
      </c>
      <c r="G763" s="92"/>
      <c r="H763" s="92" t="e">
        <f>#REF!</f>
        <v>#REF!</v>
      </c>
    </row>
    <row r="764" spans="1:8">
      <c r="A764" s="92" t="str">
        <f t="shared" si="45"/>
        <v>Stara Planina Hold Plc</v>
      </c>
      <c r="B764" s="92" t="str">
        <f t="shared" si="46"/>
        <v>121227995</v>
      </c>
      <c r="C764" s="96">
        <f t="shared" si="47"/>
        <v>45930</v>
      </c>
      <c r="D764" s="92" t="s">
        <v>488</v>
      </c>
      <c r="E764" s="92">
        <v>11</v>
      </c>
      <c r="F764" s="92" t="s">
        <v>487</v>
      </c>
      <c r="G764" s="92"/>
      <c r="H764" s="92" t="e">
        <f>#REF!</f>
        <v>#REF!</v>
      </c>
    </row>
    <row r="765" spans="1:8">
      <c r="A765" s="92" t="str">
        <f t="shared" si="45"/>
        <v>Stara Planina Hold Plc</v>
      </c>
      <c r="B765" s="92" t="str">
        <f t="shared" si="46"/>
        <v>121227995</v>
      </c>
      <c r="C765" s="96">
        <f t="shared" si="47"/>
        <v>45930</v>
      </c>
      <c r="D765" s="92" t="s">
        <v>490</v>
      </c>
      <c r="E765" s="92">
        <v>11</v>
      </c>
      <c r="F765" s="92" t="s">
        <v>489</v>
      </c>
      <c r="G765" s="92"/>
      <c r="H765" s="92" t="e">
        <f>#REF!</f>
        <v>#REF!</v>
      </c>
    </row>
    <row r="766" spans="1:8">
      <c r="A766" s="92" t="str">
        <f t="shared" si="45"/>
        <v>Stara Planina Hold Plc</v>
      </c>
      <c r="B766" s="92" t="str">
        <f t="shared" si="46"/>
        <v>121227995</v>
      </c>
      <c r="C766" s="96">
        <f t="shared" si="47"/>
        <v>45930</v>
      </c>
      <c r="D766" s="92" t="s">
        <v>492</v>
      </c>
      <c r="E766" s="92">
        <v>11</v>
      </c>
      <c r="F766" s="92" t="s">
        <v>491</v>
      </c>
      <c r="G766" s="92"/>
      <c r="H766" s="92" t="e">
        <f>#REF!</f>
        <v>#REF!</v>
      </c>
    </row>
    <row r="767" spans="1:8">
      <c r="A767" s="92" t="str">
        <f t="shared" si="45"/>
        <v>Stara Planina Hold Plc</v>
      </c>
      <c r="B767" s="92" t="str">
        <f t="shared" si="46"/>
        <v>121227995</v>
      </c>
      <c r="C767" s="96">
        <f t="shared" si="47"/>
        <v>45930</v>
      </c>
      <c r="D767" s="92" t="s">
        <v>494</v>
      </c>
      <c r="E767" s="92">
        <v>11</v>
      </c>
      <c r="F767" s="92" t="s">
        <v>493</v>
      </c>
      <c r="G767" s="92"/>
      <c r="H767" s="92" t="e">
        <f>#REF!</f>
        <v>#REF!</v>
      </c>
    </row>
    <row r="768" spans="1:8">
      <c r="A768" s="92" t="str">
        <f t="shared" si="45"/>
        <v>Stara Planina Hold Plc</v>
      </c>
      <c r="B768" s="92" t="str">
        <f t="shared" si="46"/>
        <v>121227995</v>
      </c>
      <c r="C768" s="96">
        <f t="shared" si="47"/>
        <v>45930</v>
      </c>
      <c r="D768" s="92" t="s">
        <v>496</v>
      </c>
      <c r="E768" s="92">
        <v>11</v>
      </c>
      <c r="F768" s="92" t="s">
        <v>495</v>
      </c>
      <c r="G768" s="92"/>
      <c r="H768" s="92" t="e">
        <f>#REF!</f>
        <v>#REF!</v>
      </c>
    </row>
    <row r="769" spans="1:8">
      <c r="A769" s="92" t="str">
        <f t="shared" si="45"/>
        <v>Stara Planina Hold Plc</v>
      </c>
      <c r="B769" s="92" t="str">
        <f t="shared" si="46"/>
        <v>121227995</v>
      </c>
      <c r="C769" s="96">
        <f t="shared" si="47"/>
        <v>45930</v>
      </c>
      <c r="D769" s="92" t="s">
        <v>497</v>
      </c>
      <c r="E769" s="92">
        <v>11</v>
      </c>
      <c r="F769" s="92" t="s">
        <v>480</v>
      </c>
      <c r="G769" s="92"/>
      <c r="H769" s="92" t="e">
        <f>#REF!</f>
        <v>#REF!</v>
      </c>
    </row>
    <row r="770" spans="1:8">
      <c r="A770" s="92" t="str">
        <f t="shared" si="45"/>
        <v>Stara Planina Hold Plc</v>
      </c>
      <c r="B770" s="92" t="str">
        <f t="shared" si="46"/>
        <v>121227995</v>
      </c>
      <c r="C770" s="96">
        <f t="shared" si="47"/>
        <v>45930</v>
      </c>
      <c r="D770" s="92" t="s">
        <v>499</v>
      </c>
      <c r="E770" s="92">
        <v>11</v>
      </c>
      <c r="F770" s="92" t="s">
        <v>498</v>
      </c>
      <c r="G770" s="92"/>
      <c r="H770" s="92" t="e">
        <f>#REF!</f>
        <v>#REF!</v>
      </c>
    </row>
    <row r="771" spans="1:8">
      <c r="A771" s="92" t="str">
        <f t="shared" si="45"/>
        <v>Stara Planina Hold Plc</v>
      </c>
      <c r="B771" s="92" t="str">
        <f t="shared" si="46"/>
        <v>121227995</v>
      </c>
      <c r="C771" s="96">
        <f t="shared" si="47"/>
        <v>45930</v>
      </c>
      <c r="D771" s="92" t="s">
        <v>501</v>
      </c>
      <c r="E771" s="92">
        <v>11</v>
      </c>
      <c r="F771" s="92" t="s">
        <v>500</v>
      </c>
      <c r="G771" s="92"/>
      <c r="H771" s="92" t="e">
        <f>#REF!</f>
        <v>#REF!</v>
      </c>
    </row>
    <row r="772" spans="1:8">
      <c r="A772" s="92" t="str">
        <f t="shared" si="45"/>
        <v>Stara Planina Hold Plc</v>
      </c>
      <c r="B772" s="92" t="str">
        <f t="shared" si="46"/>
        <v>121227995</v>
      </c>
      <c r="C772" s="96">
        <f t="shared" si="47"/>
        <v>45930</v>
      </c>
      <c r="D772" s="92" t="s">
        <v>503</v>
      </c>
      <c r="E772" s="92">
        <v>11</v>
      </c>
      <c r="F772" s="92" t="s">
        <v>502</v>
      </c>
      <c r="G772" s="92"/>
      <c r="H772" s="92" t="e">
        <f>#REF!</f>
        <v>#REF!</v>
      </c>
    </row>
    <row r="773" spans="1:8">
      <c r="A773" s="92" t="str">
        <f t="shared" si="45"/>
        <v>Stara Planina Hold Plc</v>
      </c>
      <c r="B773" s="92" t="str">
        <f t="shared" si="46"/>
        <v>121227995</v>
      </c>
      <c r="C773" s="96">
        <f t="shared" si="47"/>
        <v>45930</v>
      </c>
      <c r="D773" s="92" t="s">
        <v>505</v>
      </c>
      <c r="E773" s="92">
        <v>11</v>
      </c>
      <c r="F773" s="92" t="s">
        <v>504</v>
      </c>
      <c r="G773" s="92"/>
      <c r="H773" s="92" t="e">
        <f>#REF!</f>
        <v>#REF!</v>
      </c>
    </row>
    <row r="774" spans="1:8">
      <c r="A774" s="92" t="str">
        <f t="shared" si="45"/>
        <v>Stara Planina Hold Plc</v>
      </c>
      <c r="B774" s="92" t="str">
        <f t="shared" si="46"/>
        <v>121227995</v>
      </c>
      <c r="C774" s="96">
        <f t="shared" si="47"/>
        <v>45930</v>
      </c>
      <c r="D774" s="92" t="s">
        <v>507</v>
      </c>
      <c r="E774" s="92">
        <v>11</v>
      </c>
      <c r="F774" s="92" t="s">
        <v>506</v>
      </c>
      <c r="G774" s="92"/>
      <c r="H774" s="92" t="e">
        <f>#REF!</f>
        <v>#REF!</v>
      </c>
    </row>
    <row r="775" spans="1:8">
      <c r="A775" s="92" t="str">
        <f t="shared" si="45"/>
        <v>Stara Planina Hold Plc</v>
      </c>
      <c r="B775" s="92" t="str">
        <f t="shared" si="46"/>
        <v>121227995</v>
      </c>
      <c r="C775" s="96">
        <f t="shared" si="47"/>
        <v>45930</v>
      </c>
      <c r="D775" s="92" t="s">
        <v>508</v>
      </c>
      <c r="E775" s="92">
        <v>11</v>
      </c>
      <c r="F775" s="92" t="s">
        <v>495</v>
      </c>
      <c r="G775" s="92"/>
      <c r="H775" s="92" t="e">
        <f>#REF!</f>
        <v>#REF!</v>
      </c>
    </row>
    <row r="776" spans="1:8">
      <c r="A776" s="92" t="str">
        <f t="shared" si="45"/>
        <v>Stara Planina Hold Plc</v>
      </c>
      <c r="B776" s="92" t="str">
        <f t="shared" si="46"/>
        <v>121227995</v>
      </c>
      <c r="C776" s="96">
        <f t="shared" si="47"/>
        <v>45930</v>
      </c>
      <c r="D776" s="92" t="s">
        <v>509</v>
      </c>
      <c r="E776" s="92">
        <v>11</v>
      </c>
      <c r="F776" s="92" t="s">
        <v>795</v>
      </c>
      <c r="G776" s="92"/>
      <c r="H776" s="92" t="e">
        <f>#REF!</f>
        <v>#REF!</v>
      </c>
    </row>
    <row r="777" spans="1:8">
      <c r="A777" s="92" t="str">
        <f t="shared" si="45"/>
        <v>Stara Planina Hold Plc</v>
      </c>
      <c r="B777" s="92" t="str">
        <f t="shared" si="46"/>
        <v>121227995</v>
      </c>
      <c r="C777" s="96">
        <f t="shared" si="47"/>
        <v>45930</v>
      </c>
      <c r="D777" s="92" t="s">
        <v>512</v>
      </c>
      <c r="E777" s="92">
        <v>11</v>
      </c>
      <c r="F777" s="92" t="s">
        <v>511</v>
      </c>
      <c r="G777" s="92"/>
      <c r="H777" s="92" t="e">
        <f>#REF!</f>
        <v>#REF!</v>
      </c>
    </row>
    <row r="778" spans="1:8">
      <c r="A778" s="92" t="str">
        <f t="shared" si="45"/>
        <v>Stara Planina Hold Plc</v>
      </c>
      <c r="B778" s="92" t="str">
        <f t="shared" si="46"/>
        <v>121227995</v>
      </c>
      <c r="C778" s="96">
        <f t="shared" si="47"/>
        <v>45930</v>
      </c>
      <c r="D778" s="92" t="s">
        <v>513</v>
      </c>
      <c r="E778" s="92">
        <v>11</v>
      </c>
      <c r="F778" s="92" t="s">
        <v>89</v>
      </c>
      <c r="G778" s="92"/>
      <c r="H778" s="92" t="e">
        <f>#REF!</f>
        <v>#REF!</v>
      </c>
    </row>
    <row r="779" spans="1:8">
      <c r="A779" s="92" t="str">
        <f t="shared" si="45"/>
        <v>Stara Planina Hold Plc</v>
      </c>
      <c r="B779" s="92" t="str">
        <f t="shared" si="46"/>
        <v>121227995</v>
      </c>
      <c r="C779" s="96">
        <f t="shared" si="47"/>
        <v>45930</v>
      </c>
      <c r="D779" s="92" t="s">
        <v>514</v>
      </c>
      <c r="E779" s="92">
        <v>11</v>
      </c>
      <c r="F779" s="92" t="s">
        <v>91</v>
      </c>
      <c r="G779" s="92"/>
      <c r="H779" s="92" t="e">
        <f>#REF!</f>
        <v>#REF!</v>
      </c>
    </row>
    <row r="780" spans="1:8">
      <c r="A780" s="92" t="str">
        <f t="shared" si="45"/>
        <v>Stara Planina Hold Plc</v>
      </c>
      <c r="B780" s="92" t="str">
        <f t="shared" si="46"/>
        <v>121227995</v>
      </c>
      <c r="C780" s="96">
        <f t="shared" si="47"/>
        <v>45930</v>
      </c>
      <c r="D780" s="92" t="s">
        <v>515</v>
      </c>
      <c r="E780" s="92">
        <v>11</v>
      </c>
      <c r="F780" s="92" t="s">
        <v>94</v>
      </c>
      <c r="G780" s="92"/>
      <c r="H780" s="92" t="e">
        <f>#REF!</f>
        <v>#REF!</v>
      </c>
    </row>
    <row r="781" spans="1:8">
      <c r="A781" s="92" t="str">
        <f t="shared" ref="A781:A844" si="48">pdeName</f>
        <v>Stara Planina Hold Plc</v>
      </c>
      <c r="B781" s="92" t="str">
        <f t="shared" ref="B781:B844" si="49">pdeBulstat</f>
        <v>121227995</v>
      </c>
      <c r="C781" s="96">
        <f t="shared" ref="C781:C844" si="50">endDate</f>
        <v>45930</v>
      </c>
      <c r="D781" s="92" t="s">
        <v>516</v>
      </c>
      <c r="E781" s="92">
        <v>11</v>
      </c>
      <c r="F781" s="92" t="s">
        <v>96</v>
      </c>
      <c r="G781" s="92"/>
      <c r="H781" s="92" t="e">
        <f>#REF!</f>
        <v>#REF!</v>
      </c>
    </row>
    <row r="782" spans="1:8">
      <c r="A782" s="92" t="str">
        <f t="shared" si="48"/>
        <v>Stara Planina Hold Plc</v>
      </c>
      <c r="B782" s="92" t="str">
        <f t="shared" si="49"/>
        <v>121227995</v>
      </c>
      <c r="C782" s="96">
        <f t="shared" si="50"/>
        <v>45930</v>
      </c>
      <c r="D782" s="92" t="s">
        <v>518</v>
      </c>
      <c r="E782" s="92">
        <v>11</v>
      </c>
      <c r="F782" s="92" t="s">
        <v>517</v>
      </c>
      <c r="G782" s="92"/>
      <c r="H782" s="92" t="e">
        <f>#REF!</f>
        <v>#REF!</v>
      </c>
    </row>
    <row r="783" spans="1:8">
      <c r="A783" s="92" t="str">
        <f t="shared" si="48"/>
        <v>Stara Planina Hold Plc</v>
      </c>
      <c r="B783" s="92" t="str">
        <f t="shared" si="49"/>
        <v>121227995</v>
      </c>
      <c r="C783" s="96">
        <f t="shared" si="50"/>
        <v>45930</v>
      </c>
      <c r="D783" s="92" t="s">
        <v>519</v>
      </c>
      <c r="E783" s="92">
        <v>11</v>
      </c>
      <c r="F783" s="92" t="s">
        <v>102</v>
      </c>
      <c r="G783" s="92"/>
      <c r="H783" s="92" t="e">
        <f>#REF!</f>
        <v>#REF!</v>
      </c>
    </row>
    <row r="784" spans="1:8">
      <c r="A784" s="92" t="str">
        <f t="shared" si="48"/>
        <v>Stara Planina Hold Plc</v>
      </c>
      <c r="B784" s="92" t="str">
        <f t="shared" si="49"/>
        <v>121227995</v>
      </c>
      <c r="C784" s="96">
        <f t="shared" si="50"/>
        <v>45930</v>
      </c>
      <c r="D784" s="92" t="s">
        <v>521</v>
      </c>
      <c r="E784" s="92">
        <v>11</v>
      </c>
      <c r="F784" s="92" t="s">
        <v>520</v>
      </c>
      <c r="G784" s="92"/>
      <c r="H784" s="92" t="e">
        <f>#REF!</f>
        <v>#REF!</v>
      </c>
    </row>
    <row r="785" spans="1:8">
      <c r="A785" s="92" t="str">
        <f t="shared" si="48"/>
        <v>Stara Planina Hold Plc</v>
      </c>
      <c r="B785" s="92" t="str">
        <f t="shared" si="49"/>
        <v>121227995</v>
      </c>
      <c r="C785" s="96">
        <f t="shared" si="50"/>
        <v>45930</v>
      </c>
      <c r="D785" s="92" t="s">
        <v>523</v>
      </c>
      <c r="E785" s="92">
        <v>11</v>
      </c>
      <c r="F785" s="92" t="s">
        <v>522</v>
      </c>
      <c r="G785" s="92"/>
      <c r="H785" s="92" t="e">
        <f>#REF!</f>
        <v>#REF!</v>
      </c>
    </row>
    <row r="786" spans="1:8">
      <c r="A786" s="92" t="str">
        <f t="shared" si="48"/>
        <v>Stara Planina Hold Plc</v>
      </c>
      <c r="B786" s="92" t="str">
        <f t="shared" si="49"/>
        <v>121227995</v>
      </c>
      <c r="C786" s="96">
        <f t="shared" si="50"/>
        <v>45930</v>
      </c>
      <c r="D786" s="92" t="s">
        <v>525</v>
      </c>
      <c r="E786" s="92">
        <v>11</v>
      </c>
      <c r="F786" s="92" t="s">
        <v>524</v>
      </c>
      <c r="G786" s="92"/>
      <c r="H786" s="92" t="e">
        <f>#REF!</f>
        <v>#REF!</v>
      </c>
    </row>
    <row r="787" spans="1:8">
      <c r="A787" s="92" t="str">
        <f t="shared" si="48"/>
        <v>Stara Planina Hold Plc</v>
      </c>
      <c r="B787" s="92" t="str">
        <f t="shared" si="49"/>
        <v>121227995</v>
      </c>
      <c r="C787" s="96">
        <f t="shared" si="50"/>
        <v>45930</v>
      </c>
      <c r="D787" s="92" t="s">
        <v>526</v>
      </c>
      <c r="E787" s="92">
        <v>11</v>
      </c>
      <c r="F787" s="92" t="s">
        <v>495</v>
      </c>
      <c r="G787" s="92"/>
      <c r="H787" s="92" t="e">
        <f>#REF!</f>
        <v>#REF!</v>
      </c>
    </row>
    <row r="788" spans="1:8">
      <c r="A788" s="92" t="str">
        <f t="shared" si="48"/>
        <v>Stara Planina Hold Plc</v>
      </c>
      <c r="B788" s="92" t="str">
        <f t="shared" si="49"/>
        <v>121227995</v>
      </c>
      <c r="C788" s="96">
        <f t="shared" si="50"/>
        <v>45930</v>
      </c>
      <c r="D788" s="92" t="s">
        <v>527</v>
      </c>
      <c r="E788" s="92">
        <v>11</v>
      </c>
      <c r="F788" s="92" t="s">
        <v>510</v>
      </c>
      <c r="G788" s="92"/>
      <c r="H788" s="92" t="e">
        <f>#REF!</f>
        <v>#REF!</v>
      </c>
    </row>
    <row r="789" spans="1:8">
      <c r="A789" s="92" t="str">
        <f t="shared" si="48"/>
        <v>Stara Planina Hold Plc</v>
      </c>
      <c r="B789" s="92" t="str">
        <f t="shared" si="49"/>
        <v>121227995</v>
      </c>
      <c r="C789" s="96">
        <f t="shared" si="50"/>
        <v>45930</v>
      </c>
      <c r="D789" s="92" t="s">
        <v>529</v>
      </c>
      <c r="E789" s="92">
        <v>11</v>
      </c>
      <c r="F789" s="92" t="s">
        <v>528</v>
      </c>
      <c r="G789" s="92"/>
      <c r="H789" s="92" t="e">
        <f>#REF!</f>
        <v>#REF!</v>
      </c>
    </row>
    <row r="790" spans="1:8">
      <c r="A790" s="92" t="str">
        <f t="shared" si="48"/>
        <v>Stara Planina Hold Plc</v>
      </c>
      <c r="B790" s="92" t="str">
        <f t="shared" si="49"/>
        <v>121227995</v>
      </c>
      <c r="C790" s="96">
        <f t="shared" si="50"/>
        <v>45930</v>
      </c>
      <c r="D790" s="92" t="s">
        <v>531</v>
      </c>
      <c r="E790" s="92">
        <v>11</v>
      </c>
      <c r="F790" s="92" t="s">
        <v>530</v>
      </c>
      <c r="G790" s="92"/>
      <c r="H790" s="92" t="e">
        <f>#REF!</f>
        <v>#REF!</v>
      </c>
    </row>
    <row r="791" spans="1:8">
      <c r="A791" s="92" t="str">
        <f t="shared" si="48"/>
        <v>Stara Planina Hold Plc</v>
      </c>
      <c r="B791" s="92" t="str">
        <f t="shared" si="49"/>
        <v>121227995</v>
      </c>
      <c r="C791" s="96">
        <f t="shared" si="50"/>
        <v>45930</v>
      </c>
      <c r="D791" s="92" t="s">
        <v>482</v>
      </c>
      <c r="E791" s="92">
        <v>12</v>
      </c>
      <c r="F791" s="92" t="s">
        <v>481</v>
      </c>
      <c r="G791" s="92"/>
      <c r="H791" s="92" t="e">
        <f>#REF!</f>
        <v>#REF!</v>
      </c>
    </row>
    <row r="792" spans="1:8">
      <c r="A792" s="92" t="str">
        <f t="shared" si="48"/>
        <v>Stara Planina Hold Plc</v>
      </c>
      <c r="B792" s="92" t="str">
        <f t="shared" si="49"/>
        <v>121227995</v>
      </c>
      <c r="C792" s="96">
        <f t="shared" si="50"/>
        <v>45930</v>
      </c>
      <c r="D792" s="92" t="s">
        <v>484</v>
      </c>
      <c r="E792" s="92">
        <v>12</v>
      </c>
      <c r="F792" s="92" t="s">
        <v>483</v>
      </c>
      <c r="G792" s="92"/>
      <c r="H792" s="92" t="e">
        <f>#REF!</f>
        <v>#REF!</v>
      </c>
    </row>
    <row r="793" spans="1:8">
      <c r="A793" s="92" t="str">
        <f t="shared" si="48"/>
        <v>Stara Planina Hold Plc</v>
      </c>
      <c r="B793" s="92" t="str">
        <f t="shared" si="49"/>
        <v>121227995</v>
      </c>
      <c r="C793" s="96">
        <f t="shared" si="50"/>
        <v>45930</v>
      </c>
      <c r="D793" s="92" t="s">
        <v>486</v>
      </c>
      <c r="E793" s="92">
        <v>12</v>
      </c>
      <c r="F793" s="92" t="s">
        <v>485</v>
      </c>
      <c r="G793" s="92"/>
      <c r="H793" s="92" t="e">
        <f>#REF!</f>
        <v>#REF!</v>
      </c>
    </row>
    <row r="794" spans="1:8">
      <c r="A794" s="92" t="str">
        <f t="shared" si="48"/>
        <v>Stara Planina Hold Plc</v>
      </c>
      <c r="B794" s="92" t="str">
        <f t="shared" si="49"/>
        <v>121227995</v>
      </c>
      <c r="C794" s="96">
        <f t="shared" si="50"/>
        <v>45930</v>
      </c>
      <c r="D794" s="92" t="s">
        <v>488</v>
      </c>
      <c r="E794" s="92">
        <v>12</v>
      </c>
      <c r="F794" s="92" t="s">
        <v>487</v>
      </c>
      <c r="G794" s="92"/>
      <c r="H794" s="92" t="e">
        <f>#REF!</f>
        <v>#REF!</v>
      </c>
    </row>
    <row r="795" spans="1:8">
      <c r="A795" s="92" t="str">
        <f t="shared" si="48"/>
        <v>Stara Planina Hold Plc</v>
      </c>
      <c r="B795" s="92" t="str">
        <f t="shared" si="49"/>
        <v>121227995</v>
      </c>
      <c r="C795" s="96">
        <f t="shared" si="50"/>
        <v>45930</v>
      </c>
      <c r="D795" s="92" t="s">
        <v>490</v>
      </c>
      <c r="E795" s="92">
        <v>12</v>
      </c>
      <c r="F795" s="92" t="s">
        <v>489</v>
      </c>
      <c r="G795" s="92"/>
      <c r="H795" s="92" t="e">
        <f>#REF!</f>
        <v>#REF!</v>
      </c>
    </row>
    <row r="796" spans="1:8">
      <c r="A796" s="92" t="str">
        <f t="shared" si="48"/>
        <v>Stara Planina Hold Plc</v>
      </c>
      <c r="B796" s="92" t="str">
        <f t="shared" si="49"/>
        <v>121227995</v>
      </c>
      <c r="C796" s="96">
        <f t="shared" si="50"/>
        <v>45930</v>
      </c>
      <c r="D796" s="92" t="s">
        <v>492</v>
      </c>
      <c r="E796" s="92">
        <v>12</v>
      </c>
      <c r="F796" s="92" t="s">
        <v>491</v>
      </c>
      <c r="G796" s="92"/>
      <c r="H796" s="92" t="e">
        <f>#REF!</f>
        <v>#REF!</v>
      </c>
    </row>
    <row r="797" spans="1:8">
      <c r="A797" s="92" t="str">
        <f t="shared" si="48"/>
        <v>Stara Planina Hold Plc</v>
      </c>
      <c r="B797" s="92" t="str">
        <f t="shared" si="49"/>
        <v>121227995</v>
      </c>
      <c r="C797" s="96">
        <f t="shared" si="50"/>
        <v>45930</v>
      </c>
      <c r="D797" s="92" t="s">
        <v>494</v>
      </c>
      <c r="E797" s="92">
        <v>12</v>
      </c>
      <c r="F797" s="92" t="s">
        <v>493</v>
      </c>
      <c r="G797" s="92"/>
      <c r="H797" s="92" t="e">
        <f>#REF!</f>
        <v>#REF!</v>
      </c>
    </row>
    <row r="798" spans="1:8">
      <c r="A798" s="92" t="str">
        <f t="shared" si="48"/>
        <v>Stara Planina Hold Plc</v>
      </c>
      <c r="B798" s="92" t="str">
        <f t="shared" si="49"/>
        <v>121227995</v>
      </c>
      <c r="C798" s="96">
        <f t="shared" si="50"/>
        <v>45930</v>
      </c>
      <c r="D798" s="92" t="s">
        <v>496</v>
      </c>
      <c r="E798" s="92">
        <v>12</v>
      </c>
      <c r="F798" s="92" t="s">
        <v>495</v>
      </c>
      <c r="G798" s="92"/>
      <c r="H798" s="92" t="e">
        <f>#REF!</f>
        <v>#REF!</v>
      </c>
    </row>
    <row r="799" spans="1:8">
      <c r="A799" s="92" t="str">
        <f t="shared" si="48"/>
        <v>Stara Planina Hold Plc</v>
      </c>
      <c r="B799" s="92" t="str">
        <f t="shared" si="49"/>
        <v>121227995</v>
      </c>
      <c r="C799" s="96">
        <f t="shared" si="50"/>
        <v>45930</v>
      </c>
      <c r="D799" s="92" t="s">
        <v>497</v>
      </c>
      <c r="E799" s="92">
        <v>12</v>
      </c>
      <c r="F799" s="92" t="s">
        <v>480</v>
      </c>
      <c r="G799" s="92"/>
      <c r="H799" s="92" t="e">
        <f>#REF!</f>
        <v>#REF!</v>
      </c>
    </row>
    <row r="800" spans="1:8">
      <c r="A800" s="92" t="str">
        <f t="shared" si="48"/>
        <v>Stara Planina Hold Plc</v>
      </c>
      <c r="B800" s="92" t="str">
        <f t="shared" si="49"/>
        <v>121227995</v>
      </c>
      <c r="C800" s="96">
        <f t="shared" si="50"/>
        <v>45930</v>
      </c>
      <c r="D800" s="92" t="s">
        <v>499</v>
      </c>
      <c r="E800" s="92">
        <v>12</v>
      </c>
      <c r="F800" s="92" t="s">
        <v>498</v>
      </c>
      <c r="G800" s="92"/>
      <c r="H800" s="92" t="e">
        <f>#REF!</f>
        <v>#REF!</v>
      </c>
    </row>
    <row r="801" spans="1:8">
      <c r="A801" s="92" t="str">
        <f t="shared" si="48"/>
        <v>Stara Planina Hold Plc</v>
      </c>
      <c r="B801" s="92" t="str">
        <f t="shared" si="49"/>
        <v>121227995</v>
      </c>
      <c r="C801" s="96">
        <f t="shared" si="50"/>
        <v>45930</v>
      </c>
      <c r="D801" s="92" t="s">
        <v>501</v>
      </c>
      <c r="E801" s="92">
        <v>12</v>
      </c>
      <c r="F801" s="92" t="s">
        <v>500</v>
      </c>
      <c r="G801" s="92"/>
      <c r="H801" s="92" t="e">
        <f>#REF!</f>
        <v>#REF!</v>
      </c>
    </row>
    <row r="802" spans="1:8">
      <c r="A802" s="92" t="str">
        <f t="shared" si="48"/>
        <v>Stara Planina Hold Plc</v>
      </c>
      <c r="B802" s="92" t="str">
        <f t="shared" si="49"/>
        <v>121227995</v>
      </c>
      <c r="C802" s="96">
        <f t="shared" si="50"/>
        <v>45930</v>
      </c>
      <c r="D802" s="92" t="s">
        <v>503</v>
      </c>
      <c r="E802" s="92">
        <v>12</v>
      </c>
      <c r="F802" s="92" t="s">
        <v>502</v>
      </c>
      <c r="G802" s="92"/>
      <c r="H802" s="92" t="e">
        <f>#REF!</f>
        <v>#REF!</v>
      </c>
    </row>
    <row r="803" spans="1:8">
      <c r="A803" s="92" t="str">
        <f t="shared" si="48"/>
        <v>Stara Planina Hold Plc</v>
      </c>
      <c r="B803" s="92" t="str">
        <f t="shared" si="49"/>
        <v>121227995</v>
      </c>
      <c r="C803" s="96">
        <f t="shared" si="50"/>
        <v>45930</v>
      </c>
      <c r="D803" s="92" t="s">
        <v>505</v>
      </c>
      <c r="E803" s="92">
        <v>12</v>
      </c>
      <c r="F803" s="92" t="s">
        <v>504</v>
      </c>
      <c r="G803" s="92"/>
      <c r="H803" s="92" t="e">
        <f>#REF!</f>
        <v>#REF!</v>
      </c>
    </row>
    <row r="804" spans="1:8">
      <c r="A804" s="92" t="str">
        <f t="shared" si="48"/>
        <v>Stara Planina Hold Plc</v>
      </c>
      <c r="B804" s="92" t="str">
        <f t="shared" si="49"/>
        <v>121227995</v>
      </c>
      <c r="C804" s="96">
        <f t="shared" si="50"/>
        <v>45930</v>
      </c>
      <c r="D804" s="92" t="s">
        <v>507</v>
      </c>
      <c r="E804" s="92">
        <v>12</v>
      </c>
      <c r="F804" s="92" t="s">
        <v>506</v>
      </c>
      <c r="G804" s="92"/>
      <c r="H804" s="92" t="e">
        <f>#REF!</f>
        <v>#REF!</v>
      </c>
    </row>
    <row r="805" spans="1:8">
      <c r="A805" s="92" t="str">
        <f t="shared" si="48"/>
        <v>Stara Planina Hold Plc</v>
      </c>
      <c r="B805" s="92" t="str">
        <f t="shared" si="49"/>
        <v>121227995</v>
      </c>
      <c r="C805" s="96">
        <f t="shared" si="50"/>
        <v>45930</v>
      </c>
      <c r="D805" s="92" t="s">
        <v>508</v>
      </c>
      <c r="E805" s="92">
        <v>12</v>
      </c>
      <c r="F805" s="92" t="s">
        <v>495</v>
      </c>
      <c r="G805" s="92"/>
      <c r="H805" s="92" t="e">
        <f>#REF!</f>
        <v>#REF!</v>
      </c>
    </row>
    <row r="806" spans="1:8">
      <c r="A806" s="92" t="str">
        <f t="shared" si="48"/>
        <v>Stara Planina Hold Plc</v>
      </c>
      <c r="B806" s="92" t="str">
        <f t="shared" si="49"/>
        <v>121227995</v>
      </c>
      <c r="C806" s="96">
        <f t="shared" si="50"/>
        <v>45930</v>
      </c>
      <c r="D806" s="92" t="s">
        <v>509</v>
      </c>
      <c r="E806" s="92">
        <v>12</v>
      </c>
      <c r="F806" s="92" t="s">
        <v>795</v>
      </c>
      <c r="G806" s="92"/>
      <c r="H806" s="92" t="e">
        <f>#REF!</f>
        <v>#REF!</v>
      </c>
    </row>
    <row r="807" spans="1:8">
      <c r="A807" s="92" t="str">
        <f t="shared" si="48"/>
        <v>Stara Planina Hold Plc</v>
      </c>
      <c r="B807" s="92" t="str">
        <f t="shared" si="49"/>
        <v>121227995</v>
      </c>
      <c r="C807" s="96">
        <f t="shared" si="50"/>
        <v>45930</v>
      </c>
      <c r="D807" s="92" t="s">
        <v>512</v>
      </c>
      <c r="E807" s="92">
        <v>12</v>
      </c>
      <c r="F807" s="92" t="s">
        <v>511</v>
      </c>
      <c r="G807" s="92"/>
      <c r="H807" s="92" t="e">
        <f>#REF!</f>
        <v>#REF!</v>
      </c>
    </row>
    <row r="808" spans="1:8">
      <c r="A808" s="92" t="str">
        <f t="shared" si="48"/>
        <v>Stara Planina Hold Plc</v>
      </c>
      <c r="B808" s="92" t="str">
        <f t="shared" si="49"/>
        <v>121227995</v>
      </c>
      <c r="C808" s="96">
        <f t="shared" si="50"/>
        <v>45930</v>
      </c>
      <c r="D808" s="92" t="s">
        <v>513</v>
      </c>
      <c r="E808" s="92">
        <v>12</v>
      </c>
      <c r="F808" s="92" t="s">
        <v>89</v>
      </c>
      <c r="G808" s="92"/>
      <c r="H808" s="92" t="e">
        <f>#REF!</f>
        <v>#REF!</v>
      </c>
    </row>
    <row r="809" spans="1:8">
      <c r="A809" s="92" t="str">
        <f t="shared" si="48"/>
        <v>Stara Planina Hold Plc</v>
      </c>
      <c r="B809" s="92" t="str">
        <f t="shared" si="49"/>
        <v>121227995</v>
      </c>
      <c r="C809" s="96">
        <f t="shared" si="50"/>
        <v>45930</v>
      </c>
      <c r="D809" s="92" t="s">
        <v>514</v>
      </c>
      <c r="E809" s="92">
        <v>12</v>
      </c>
      <c r="F809" s="92" t="s">
        <v>91</v>
      </c>
      <c r="G809" s="92"/>
      <c r="H809" s="92" t="e">
        <f>#REF!</f>
        <v>#REF!</v>
      </c>
    </row>
    <row r="810" spans="1:8">
      <c r="A810" s="92" t="str">
        <f t="shared" si="48"/>
        <v>Stara Planina Hold Plc</v>
      </c>
      <c r="B810" s="92" t="str">
        <f t="shared" si="49"/>
        <v>121227995</v>
      </c>
      <c r="C810" s="96">
        <f t="shared" si="50"/>
        <v>45930</v>
      </c>
      <c r="D810" s="92" t="s">
        <v>515</v>
      </c>
      <c r="E810" s="92">
        <v>12</v>
      </c>
      <c r="F810" s="92" t="s">
        <v>94</v>
      </c>
      <c r="G810" s="92"/>
      <c r="H810" s="92" t="e">
        <f>#REF!</f>
        <v>#REF!</v>
      </c>
    </row>
    <row r="811" spans="1:8">
      <c r="A811" s="92" t="str">
        <f t="shared" si="48"/>
        <v>Stara Planina Hold Plc</v>
      </c>
      <c r="B811" s="92" t="str">
        <f t="shared" si="49"/>
        <v>121227995</v>
      </c>
      <c r="C811" s="96">
        <f t="shared" si="50"/>
        <v>45930</v>
      </c>
      <c r="D811" s="92" t="s">
        <v>516</v>
      </c>
      <c r="E811" s="92">
        <v>12</v>
      </c>
      <c r="F811" s="92" t="s">
        <v>96</v>
      </c>
      <c r="G811" s="92"/>
      <c r="H811" s="92" t="e">
        <f>#REF!</f>
        <v>#REF!</v>
      </c>
    </row>
    <row r="812" spans="1:8">
      <c r="A812" s="92" t="str">
        <f t="shared" si="48"/>
        <v>Stara Planina Hold Plc</v>
      </c>
      <c r="B812" s="92" t="str">
        <f t="shared" si="49"/>
        <v>121227995</v>
      </c>
      <c r="C812" s="96">
        <f t="shared" si="50"/>
        <v>45930</v>
      </c>
      <c r="D812" s="92" t="s">
        <v>518</v>
      </c>
      <c r="E812" s="92">
        <v>12</v>
      </c>
      <c r="F812" s="92" t="s">
        <v>517</v>
      </c>
      <c r="G812" s="92"/>
      <c r="H812" s="92" t="e">
        <f>#REF!</f>
        <v>#REF!</v>
      </c>
    </row>
    <row r="813" spans="1:8">
      <c r="A813" s="92" t="str">
        <f t="shared" si="48"/>
        <v>Stara Planina Hold Plc</v>
      </c>
      <c r="B813" s="92" t="str">
        <f t="shared" si="49"/>
        <v>121227995</v>
      </c>
      <c r="C813" s="96">
        <f t="shared" si="50"/>
        <v>45930</v>
      </c>
      <c r="D813" s="92" t="s">
        <v>519</v>
      </c>
      <c r="E813" s="92">
        <v>12</v>
      </c>
      <c r="F813" s="92" t="s">
        <v>102</v>
      </c>
      <c r="G813" s="92"/>
      <c r="H813" s="92" t="e">
        <f>#REF!</f>
        <v>#REF!</v>
      </c>
    </row>
    <row r="814" spans="1:8">
      <c r="A814" s="92" t="str">
        <f t="shared" si="48"/>
        <v>Stara Planina Hold Plc</v>
      </c>
      <c r="B814" s="92" t="str">
        <f t="shared" si="49"/>
        <v>121227995</v>
      </c>
      <c r="C814" s="96">
        <f t="shared" si="50"/>
        <v>45930</v>
      </c>
      <c r="D814" s="92" t="s">
        <v>521</v>
      </c>
      <c r="E814" s="92">
        <v>12</v>
      </c>
      <c r="F814" s="92" t="s">
        <v>520</v>
      </c>
      <c r="G814" s="92"/>
      <c r="H814" s="92" t="e">
        <f>#REF!</f>
        <v>#REF!</v>
      </c>
    </row>
    <row r="815" spans="1:8">
      <c r="A815" s="92" t="str">
        <f t="shared" si="48"/>
        <v>Stara Planina Hold Plc</v>
      </c>
      <c r="B815" s="92" t="str">
        <f t="shared" si="49"/>
        <v>121227995</v>
      </c>
      <c r="C815" s="96">
        <f t="shared" si="50"/>
        <v>45930</v>
      </c>
      <c r="D815" s="92" t="s">
        <v>523</v>
      </c>
      <c r="E815" s="92">
        <v>12</v>
      </c>
      <c r="F815" s="92" t="s">
        <v>522</v>
      </c>
      <c r="G815" s="92"/>
      <c r="H815" s="92" t="e">
        <f>#REF!</f>
        <v>#REF!</v>
      </c>
    </row>
    <row r="816" spans="1:8">
      <c r="A816" s="92" t="str">
        <f t="shared" si="48"/>
        <v>Stara Planina Hold Plc</v>
      </c>
      <c r="B816" s="92" t="str">
        <f t="shared" si="49"/>
        <v>121227995</v>
      </c>
      <c r="C816" s="96">
        <f t="shared" si="50"/>
        <v>45930</v>
      </c>
      <c r="D816" s="92" t="s">
        <v>525</v>
      </c>
      <c r="E816" s="92">
        <v>12</v>
      </c>
      <c r="F816" s="92" t="s">
        <v>524</v>
      </c>
      <c r="G816" s="92"/>
      <c r="H816" s="92" t="e">
        <f>#REF!</f>
        <v>#REF!</v>
      </c>
    </row>
    <row r="817" spans="1:8">
      <c r="A817" s="92" t="str">
        <f t="shared" si="48"/>
        <v>Stara Planina Hold Plc</v>
      </c>
      <c r="B817" s="92" t="str">
        <f t="shared" si="49"/>
        <v>121227995</v>
      </c>
      <c r="C817" s="96">
        <f t="shared" si="50"/>
        <v>45930</v>
      </c>
      <c r="D817" s="92" t="s">
        <v>526</v>
      </c>
      <c r="E817" s="92">
        <v>12</v>
      </c>
      <c r="F817" s="92" t="s">
        <v>495</v>
      </c>
      <c r="G817" s="92"/>
      <c r="H817" s="92" t="e">
        <f>#REF!</f>
        <v>#REF!</v>
      </c>
    </row>
    <row r="818" spans="1:8">
      <c r="A818" s="92" t="str">
        <f t="shared" si="48"/>
        <v>Stara Planina Hold Plc</v>
      </c>
      <c r="B818" s="92" t="str">
        <f t="shared" si="49"/>
        <v>121227995</v>
      </c>
      <c r="C818" s="96">
        <f t="shared" si="50"/>
        <v>45930</v>
      </c>
      <c r="D818" s="92" t="s">
        <v>527</v>
      </c>
      <c r="E818" s="92">
        <v>12</v>
      </c>
      <c r="F818" s="92" t="s">
        <v>510</v>
      </c>
      <c r="G818" s="92"/>
      <c r="H818" s="92" t="e">
        <f>#REF!</f>
        <v>#REF!</v>
      </c>
    </row>
    <row r="819" spans="1:8">
      <c r="A819" s="92" t="str">
        <f t="shared" si="48"/>
        <v>Stara Planina Hold Plc</v>
      </c>
      <c r="B819" s="92" t="str">
        <f t="shared" si="49"/>
        <v>121227995</v>
      </c>
      <c r="C819" s="96">
        <f t="shared" si="50"/>
        <v>45930</v>
      </c>
      <c r="D819" s="92" t="s">
        <v>529</v>
      </c>
      <c r="E819" s="92">
        <v>12</v>
      </c>
      <c r="F819" s="92" t="s">
        <v>528</v>
      </c>
      <c r="G819" s="92"/>
      <c r="H819" s="92" t="e">
        <f>#REF!</f>
        <v>#REF!</v>
      </c>
    </row>
    <row r="820" spans="1:8">
      <c r="A820" s="92" t="str">
        <f t="shared" si="48"/>
        <v>Stara Planina Hold Plc</v>
      </c>
      <c r="B820" s="92" t="str">
        <f t="shared" si="49"/>
        <v>121227995</v>
      </c>
      <c r="C820" s="96">
        <f t="shared" si="50"/>
        <v>45930</v>
      </c>
      <c r="D820" s="92" t="s">
        <v>531</v>
      </c>
      <c r="E820" s="92">
        <v>12</v>
      </c>
      <c r="F820" s="92" t="s">
        <v>530</v>
      </c>
      <c r="G820" s="92"/>
      <c r="H820" s="92" t="e">
        <f>#REF!</f>
        <v>#REF!</v>
      </c>
    </row>
    <row r="821" spans="1:8">
      <c r="A821" s="92" t="str">
        <f t="shared" si="48"/>
        <v>Stara Planina Hold Plc</v>
      </c>
      <c r="B821" s="92" t="str">
        <f t="shared" si="49"/>
        <v>121227995</v>
      </c>
      <c r="C821" s="96">
        <f t="shared" si="50"/>
        <v>45930</v>
      </c>
      <c r="D821" s="92" t="s">
        <v>482</v>
      </c>
      <c r="E821" s="92">
        <v>13</v>
      </c>
      <c r="F821" s="92" t="s">
        <v>481</v>
      </c>
      <c r="G821" s="92"/>
      <c r="H821" s="92" t="e">
        <f>#REF!</f>
        <v>#REF!</v>
      </c>
    </row>
    <row r="822" spans="1:8">
      <c r="A822" s="92" t="str">
        <f t="shared" si="48"/>
        <v>Stara Planina Hold Plc</v>
      </c>
      <c r="B822" s="92" t="str">
        <f t="shared" si="49"/>
        <v>121227995</v>
      </c>
      <c r="C822" s="96">
        <f t="shared" si="50"/>
        <v>45930</v>
      </c>
      <c r="D822" s="92" t="s">
        <v>484</v>
      </c>
      <c r="E822" s="92">
        <v>13</v>
      </c>
      <c r="F822" s="92" t="s">
        <v>483</v>
      </c>
      <c r="G822" s="92"/>
      <c r="H822" s="92" t="e">
        <f>#REF!</f>
        <v>#REF!</v>
      </c>
    </row>
    <row r="823" spans="1:8">
      <c r="A823" s="92" t="str">
        <f t="shared" si="48"/>
        <v>Stara Planina Hold Plc</v>
      </c>
      <c r="B823" s="92" t="str">
        <f t="shared" si="49"/>
        <v>121227995</v>
      </c>
      <c r="C823" s="96">
        <f t="shared" si="50"/>
        <v>45930</v>
      </c>
      <c r="D823" s="92" t="s">
        <v>486</v>
      </c>
      <c r="E823" s="92">
        <v>13</v>
      </c>
      <c r="F823" s="92" t="s">
        <v>485</v>
      </c>
      <c r="G823" s="92"/>
      <c r="H823" s="92" t="e">
        <f>#REF!</f>
        <v>#REF!</v>
      </c>
    </row>
    <row r="824" spans="1:8">
      <c r="A824" s="92" t="str">
        <f t="shared" si="48"/>
        <v>Stara Planina Hold Plc</v>
      </c>
      <c r="B824" s="92" t="str">
        <f t="shared" si="49"/>
        <v>121227995</v>
      </c>
      <c r="C824" s="96">
        <f t="shared" si="50"/>
        <v>45930</v>
      </c>
      <c r="D824" s="92" t="s">
        <v>488</v>
      </c>
      <c r="E824" s="92">
        <v>13</v>
      </c>
      <c r="F824" s="92" t="s">
        <v>487</v>
      </c>
      <c r="G824" s="92"/>
      <c r="H824" s="92" t="e">
        <f>#REF!</f>
        <v>#REF!</v>
      </c>
    </row>
    <row r="825" spans="1:8">
      <c r="A825" s="92" t="str">
        <f t="shared" si="48"/>
        <v>Stara Planina Hold Plc</v>
      </c>
      <c r="B825" s="92" t="str">
        <f t="shared" si="49"/>
        <v>121227995</v>
      </c>
      <c r="C825" s="96">
        <f t="shared" si="50"/>
        <v>45930</v>
      </c>
      <c r="D825" s="92" t="s">
        <v>490</v>
      </c>
      <c r="E825" s="92">
        <v>13</v>
      </c>
      <c r="F825" s="92" t="s">
        <v>489</v>
      </c>
      <c r="G825" s="92"/>
      <c r="H825" s="92" t="e">
        <f>#REF!</f>
        <v>#REF!</v>
      </c>
    </row>
    <row r="826" spans="1:8">
      <c r="A826" s="92" t="str">
        <f t="shared" si="48"/>
        <v>Stara Planina Hold Plc</v>
      </c>
      <c r="B826" s="92" t="str">
        <f t="shared" si="49"/>
        <v>121227995</v>
      </c>
      <c r="C826" s="96">
        <f t="shared" si="50"/>
        <v>45930</v>
      </c>
      <c r="D826" s="92" t="s">
        <v>492</v>
      </c>
      <c r="E826" s="92">
        <v>13</v>
      </c>
      <c r="F826" s="92" t="s">
        <v>491</v>
      </c>
      <c r="G826" s="92"/>
      <c r="H826" s="92" t="e">
        <f>#REF!</f>
        <v>#REF!</v>
      </c>
    </row>
    <row r="827" spans="1:8">
      <c r="A827" s="92" t="str">
        <f t="shared" si="48"/>
        <v>Stara Planina Hold Plc</v>
      </c>
      <c r="B827" s="92" t="str">
        <f t="shared" si="49"/>
        <v>121227995</v>
      </c>
      <c r="C827" s="96">
        <f t="shared" si="50"/>
        <v>45930</v>
      </c>
      <c r="D827" s="92" t="s">
        <v>494</v>
      </c>
      <c r="E827" s="92">
        <v>13</v>
      </c>
      <c r="F827" s="92" t="s">
        <v>493</v>
      </c>
      <c r="G827" s="92"/>
      <c r="H827" s="92" t="e">
        <f>#REF!</f>
        <v>#REF!</v>
      </c>
    </row>
    <row r="828" spans="1:8">
      <c r="A828" s="92" t="str">
        <f t="shared" si="48"/>
        <v>Stara Planina Hold Plc</v>
      </c>
      <c r="B828" s="92" t="str">
        <f t="shared" si="49"/>
        <v>121227995</v>
      </c>
      <c r="C828" s="96">
        <f t="shared" si="50"/>
        <v>45930</v>
      </c>
      <c r="D828" s="92" t="s">
        <v>496</v>
      </c>
      <c r="E828" s="92">
        <v>13</v>
      </c>
      <c r="F828" s="92" t="s">
        <v>495</v>
      </c>
      <c r="G828" s="92"/>
      <c r="H828" s="92" t="e">
        <f>#REF!</f>
        <v>#REF!</v>
      </c>
    </row>
    <row r="829" spans="1:8">
      <c r="A829" s="92" t="str">
        <f t="shared" si="48"/>
        <v>Stara Planina Hold Plc</v>
      </c>
      <c r="B829" s="92" t="str">
        <f t="shared" si="49"/>
        <v>121227995</v>
      </c>
      <c r="C829" s="96">
        <f t="shared" si="50"/>
        <v>45930</v>
      </c>
      <c r="D829" s="92" t="s">
        <v>497</v>
      </c>
      <c r="E829" s="92">
        <v>13</v>
      </c>
      <c r="F829" s="92" t="s">
        <v>480</v>
      </c>
      <c r="G829" s="92"/>
      <c r="H829" s="92" t="e">
        <f>#REF!</f>
        <v>#REF!</v>
      </c>
    </row>
    <row r="830" spans="1:8">
      <c r="A830" s="92" t="str">
        <f t="shared" si="48"/>
        <v>Stara Planina Hold Plc</v>
      </c>
      <c r="B830" s="92" t="str">
        <f t="shared" si="49"/>
        <v>121227995</v>
      </c>
      <c r="C830" s="96">
        <f t="shared" si="50"/>
        <v>45930</v>
      </c>
      <c r="D830" s="92" t="s">
        <v>499</v>
      </c>
      <c r="E830" s="92">
        <v>13</v>
      </c>
      <c r="F830" s="92" t="s">
        <v>498</v>
      </c>
      <c r="G830" s="92"/>
      <c r="H830" s="92" t="e">
        <f>#REF!</f>
        <v>#REF!</v>
      </c>
    </row>
    <row r="831" spans="1:8">
      <c r="A831" s="92" t="str">
        <f t="shared" si="48"/>
        <v>Stara Planina Hold Plc</v>
      </c>
      <c r="B831" s="92" t="str">
        <f t="shared" si="49"/>
        <v>121227995</v>
      </c>
      <c r="C831" s="96">
        <f t="shared" si="50"/>
        <v>45930</v>
      </c>
      <c r="D831" s="92" t="s">
        <v>501</v>
      </c>
      <c r="E831" s="92">
        <v>13</v>
      </c>
      <c r="F831" s="92" t="s">
        <v>500</v>
      </c>
      <c r="G831" s="92"/>
      <c r="H831" s="92" t="e">
        <f>#REF!</f>
        <v>#REF!</v>
      </c>
    </row>
    <row r="832" spans="1:8">
      <c r="A832" s="92" t="str">
        <f t="shared" si="48"/>
        <v>Stara Planina Hold Plc</v>
      </c>
      <c r="B832" s="92" t="str">
        <f t="shared" si="49"/>
        <v>121227995</v>
      </c>
      <c r="C832" s="96">
        <f t="shared" si="50"/>
        <v>45930</v>
      </c>
      <c r="D832" s="92" t="s">
        <v>503</v>
      </c>
      <c r="E832" s="92">
        <v>13</v>
      </c>
      <c r="F832" s="92" t="s">
        <v>502</v>
      </c>
      <c r="G832" s="92"/>
      <c r="H832" s="92" t="e">
        <f>#REF!</f>
        <v>#REF!</v>
      </c>
    </row>
    <row r="833" spans="1:8">
      <c r="A833" s="92" t="str">
        <f t="shared" si="48"/>
        <v>Stara Planina Hold Plc</v>
      </c>
      <c r="B833" s="92" t="str">
        <f t="shared" si="49"/>
        <v>121227995</v>
      </c>
      <c r="C833" s="96">
        <f t="shared" si="50"/>
        <v>45930</v>
      </c>
      <c r="D833" s="92" t="s">
        <v>505</v>
      </c>
      <c r="E833" s="92">
        <v>13</v>
      </c>
      <c r="F833" s="92" t="s">
        <v>504</v>
      </c>
      <c r="G833" s="92"/>
      <c r="H833" s="92" t="e">
        <f>#REF!</f>
        <v>#REF!</v>
      </c>
    </row>
    <row r="834" spans="1:8">
      <c r="A834" s="92" t="str">
        <f t="shared" si="48"/>
        <v>Stara Planina Hold Plc</v>
      </c>
      <c r="B834" s="92" t="str">
        <f t="shared" si="49"/>
        <v>121227995</v>
      </c>
      <c r="C834" s="96">
        <f t="shared" si="50"/>
        <v>45930</v>
      </c>
      <c r="D834" s="92" t="s">
        <v>507</v>
      </c>
      <c r="E834" s="92">
        <v>13</v>
      </c>
      <c r="F834" s="92" t="s">
        <v>506</v>
      </c>
      <c r="G834" s="92"/>
      <c r="H834" s="92" t="e">
        <f>#REF!</f>
        <v>#REF!</v>
      </c>
    </row>
    <row r="835" spans="1:8">
      <c r="A835" s="92" t="str">
        <f t="shared" si="48"/>
        <v>Stara Planina Hold Plc</v>
      </c>
      <c r="B835" s="92" t="str">
        <f t="shared" si="49"/>
        <v>121227995</v>
      </c>
      <c r="C835" s="96">
        <f t="shared" si="50"/>
        <v>45930</v>
      </c>
      <c r="D835" s="92" t="s">
        <v>508</v>
      </c>
      <c r="E835" s="92">
        <v>13</v>
      </c>
      <c r="F835" s="92" t="s">
        <v>495</v>
      </c>
      <c r="G835" s="92"/>
      <c r="H835" s="92" t="e">
        <f>#REF!</f>
        <v>#REF!</v>
      </c>
    </row>
    <row r="836" spans="1:8">
      <c r="A836" s="92" t="str">
        <f t="shared" si="48"/>
        <v>Stara Planina Hold Plc</v>
      </c>
      <c r="B836" s="92" t="str">
        <f t="shared" si="49"/>
        <v>121227995</v>
      </c>
      <c r="C836" s="96">
        <f t="shared" si="50"/>
        <v>45930</v>
      </c>
      <c r="D836" s="92" t="s">
        <v>509</v>
      </c>
      <c r="E836" s="92">
        <v>13</v>
      </c>
      <c r="F836" s="92" t="s">
        <v>795</v>
      </c>
      <c r="G836" s="92"/>
      <c r="H836" s="92" t="e">
        <f>#REF!</f>
        <v>#REF!</v>
      </c>
    </row>
    <row r="837" spans="1:8">
      <c r="A837" s="92" t="str">
        <f t="shared" si="48"/>
        <v>Stara Planina Hold Plc</v>
      </c>
      <c r="B837" s="92" t="str">
        <f t="shared" si="49"/>
        <v>121227995</v>
      </c>
      <c r="C837" s="96">
        <f t="shared" si="50"/>
        <v>45930</v>
      </c>
      <c r="D837" s="92" t="s">
        <v>512</v>
      </c>
      <c r="E837" s="92">
        <v>13</v>
      </c>
      <c r="F837" s="92" t="s">
        <v>511</v>
      </c>
      <c r="G837" s="92"/>
      <c r="H837" s="92" t="e">
        <f>#REF!</f>
        <v>#REF!</v>
      </c>
    </row>
    <row r="838" spans="1:8">
      <c r="A838" s="92" t="str">
        <f t="shared" si="48"/>
        <v>Stara Planina Hold Plc</v>
      </c>
      <c r="B838" s="92" t="str">
        <f t="shared" si="49"/>
        <v>121227995</v>
      </c>
      <c r="C838" s="96">
        <f t="shared" si="50"/>
        <v>45930</v>
      </c>
      <c r="D838" s="92" t="s">
        <v>513</v>
      </c>
      <c r="E838" s="92">
        <v>13</v>
      </c>
      <c r="F838" s="92" t="s">
        <v>89</v>
      </c>
      <c r="G838" s="92"/>
      <c r="H838" s="92" t="e">
        <f>#REF!</f>
        <v>#REF!</v>
      </c>
    </row>
    <row r="839" spans="1:8">
      <c r="A839" s="92" t="str">
        <f t="shared" si="48"/>
        <v>Stara Planina Hold Plc</v>
      </c>
      <c r="B839" s="92" t="str">
        <f t="shared" si="49"/>
        <v>121227995</v>
      </c>
      <c r="C839" s="96">
        <f t="shared" si="50"/>
        <v>45930</v>
      </c>
      <c r="D839" s="92" t="s">
        <v>514</v>
      </c>
      <c r="E839" s="92">
        <v>13</v>
      </c>
      <c r="F839" s="92" t="s">
        <v>91</v>
      </c>
      <c r="G839" s="92"/>
      <c r="H839" s="92" t="e">
        <f>#REF!</f>
        <v>#REF!</v>
      </c>
    </row>
    <row r="840" spans="1:8">
      <c r="A840" s="92" t="str">
        <f t="shared" si="48"/>
        <v>Stara Planina Hold Plc</v>
      </c>
      <c r="B840" s="92" t="str">
        <f t="shared" si="49"/>
        <v>121227995</v>
      </c>
      <c r="C840" s="96">
        <f t="shared" si="50"/>
        <v>45930</v>
      </c>
      <c r="D840" s="92" t="s">
        <v>515</v>
      </c>
      <c r="E840" s="92">
        <v>13</v>
      </c>
      <c r="F840" s="92" t="s">
        <v>94</v>
      </c>
      <c r="G840" s="92"/>
      <c r="H840" s="92" t="e">
        <f>#REF!</f>
        <v>#REF!</v>
      </c>
    </row>
    <row r="841" spans="1:8">
      <c r="A841" s="92" t="str">
        <f t="shared" si="48"/>
        <v>Stara Planina Hold Plc</v>
      </c>
      <c r="B841" s="92" t="str">
        <f t="shared" si="49"/>
        <v>121227995</v>
      </c>
      <c r="C841" s="96">
        <f t="shared" si="50"/>
        <v>45930</v>
      </c>
      <c r="D841" s="92" t="s">
        <v>516</v>
      </c>
      <c r="E841" s="92">
        <v>13</v>
      </c>
      <c r="F841" s="92" t="s">
        <v>96</v>
      </c>
      <c r="G841" s="92"/>
      <c r="H841" s="92" t="e">
        <f>#REF!</f>
        <v>#REF!</v>
      </c>
    </row>
    <row r="842" spans="1:8">
      <c r="A842" s="92" t="str">
        <f t="shared" si="48"/>
        <v>Stara Planina Hold Plc</v>
      </c>
      <c r="B842" s="92" t="str">
        <f t="shared" si="49"/>
        <v>121227995</v>
      </c>
      <c r="C842" s="96">
        <f t="shared" si="50"/>
        <v>45930</v>
      </c>
      <c r="D842" s="92" t="s">
        <v>518</v>
      </c>
      <c r="E842" s="92">
        <v>13</v>
      </c>
      <c r="F842" s="92" t="s">
        <v>517</v>
      </c>
      <c r="G842" s="92"/>
      <c r="H842" s="92" t="e">
        <f>#REF!</f>
        <v>#REF!</v>
      </c>
    </row>
    <row r="843" spans="1:8">
      <c r="A843" s="92" t="str">
        <f t="shared" si="48"/>
        <v>Stara Planina Hold Plc</v>
      </c>
      <c r="B843" s="92" t="str">
        <f t="shared" si="49"/>
        <v>121227995</v>
      </c>
      <c r="C843" s="96">
        <f t="shared" si="50"/>
        <v>45930</v>
      </c>
      <c r="D843" s="92" t="s">
        <v>519</v>
      </c>
      <c r="E843" s="92">
        <v>13</v>
      </c>
      <c r="F843" s="92" t="s">
        <v>102</v>
      </c>
      <c r="G843" s="92"/>
      <c r="H843" s="92" t="e">
        <f>#REF!</f>
        <v>#REF!</v>
      </c>
    </row>
    <row r="844" spans="1:8">
      <c r="A844" s="92" t="str">
        <f t="shared" si="48"/>
        <v>Stara Planina Hold Plc</v>
      </c>
      <c r="B844" s="92" t="str">
        <f t="shared" si="49"/>
        <v>121227995</v>
      </c>
      <c r="C844" s="96">
        <f t="shared" si="50"/>
        <v>45930</v>
      </c>
      <c r="D844" s="92" t="s">
        <v>521</v>
      </c>
      <c r="E844" s="92">
        <v>13</v>
      </c>
      <c r="F844" s="92" t="s">
        <v>520</v>
      </c>
      <c r="G844" s="92"/>
      <c r="H844" s="92" t="e">
        <f>#REF!</f>
        <v>#REF!</v>
      </c>
    </row>
    <row r="845" spans="1:8">
      <c r="A845" s="92" t="str">
        <f t="shared" ref="A845:A910" si="51">pdeName</f>
        <v>Stara Planina Hold Plc</v>
      </c>
      <c r="B845" s="92" t="str">
        <f t="shared" ref="B845:B910" si="52">pdeBulstat</f>
        <v>121227995</v>
      </c>
      <c r="C845" s="96">
        <f t="shared" ref="C845:C910" si="53">endDate</f>
        <v>45930</v>
      </c>
      <c r="D845" s="92" t="s">
        <v>523</v>
      </c>
      <c r="E845" s="92">
        <v>13</v>
      </c>
      <c r="F845" s="92" t="s">
        <v>522</v>
      </c>
      <c r="G845" s="92"/>
      <c r="H845" s="92" t="e">
        <f>#REF!</f>
        <v>#REF!</v>
      </c>
    </row>
    <row r="846" spans="1:8">
      <c r="A846" s="92" t="str">
        <f t="shared" si="51"/>
        <v>Stara Planina Hold Plc</v>
      </c>
      <c r="B846" s="92" t="str">
        <f t="shared" si="52"/>
        <v>121227995</v>
      </c>
      <c r="C846" s="96">
        <f t="shared" si="53"/>
        <v>45930</v>
      </c>
      <c r="D846" s="92" t="s">
        <v>525</v>
      </c>
      <c r="E846" s="92">
        <v>13</v>
      </c>
      <c r="F846" s="92" t="s">
        <v>524</v>
      </c>
      <c r="G846" s="92"/>
      <c r="H846" s="92" t="e">
        <f>#REF!</f>
        <v>#REF!</v>
      </c>
    </row>
    <row r="847" spans="1:8">
      <c r="A847" s="92" t="str">
        <f t="shared" si="51"/>
        <v>Stara Planina Hold Plc</v>
      </c>
      <c r="B847" s="92" t="str">
        <f t="shared" si="52"/>
        <v>121227995</v>
      </c>
      <c r="C847" s="96">
        <f t="shared" si="53"/>
        <v>45930</v>
      </c>
      <c r="D847" s="92" t="s">
        <v>526</v>
      </c>
      <c r="E847" s="92">
        <v>13</v>
      </c>
      <c r="F847" s="92" t="s">
        <v>495</v>
      </c>
      <c r="G847" s="92"/>
      <c r="H847" s="92" t="e">
        <f>#REF!</f>
        <v>#REF!</v>
      </c>
    </row>
    <row r="848" spans="1:8">
      <c r="A848" s="92" t="str">
        <f t="shared" si="51"/>
        <v>Stara Planina Hold Plc</v>
      </c>
      <c r="B848" s="92" t="str">
        <f t="shared" si="52"/>
        <v>121227995</v>
      </c>
      <c r="C848" s="96">
        <f t="shared" si="53"/>
        <v>45930</v>
      </c>
      <c r="D848" s="92" t="s">
        <v>527</v>
      </c>
      <c r="E848" s="92">
        <v>13</v>
      </c>
      <c r="F848" s="92" t="s">
        <v>510</v>
      </c>
      <c r="G848" s="92"/>
      <c r="H848" s="92" t="e">
        <f>#REF!</f>
        <v>#REF!</v>
      </c>
    </row>
    <row r="849" spans="1:8">
      <c r="A849" s="92" t="str">
        <f t="shared" si="51"/>
        <v>Stara Planina Hold Plc</v>
      </c>
      <c r="B849" s="92" t="str">
        <f t="shared" si="52"/>
        <v>121227995</v>
      </c>
      <c r="C849" s="96">
        <f t="shared" si="53"/>
        <v>45930</v>
      </c>
      <c r="D849" s="92" t="s">
        <v>529</v>
      </c>
      <c r="E849" s="92">
        <v>13</v>
      </c>
      <c r="F849" s="92" t="s">
        <v>528</v>
      </c>
      <c r="G849" s="92"/>
      <c r="H849" s="92" t="e">
        <f>#REF!</f>
        <v>#REF!</v>
      </c>
    </row>
    <row r="850" spans="1:8">
      <c r="A850" s="92" t="str">
        <f t="shared" si="51"/>
        <v>Stara Planina Hold Plc</v>
      </c>
      <c r="B850" s="92" t="str">
        <f t="shared" si="52"/>
        <v>121227995</v>
      </c>
      <c r="C850" s="96">
        <f t="shared" si="53"/>
        <v>45930</v>
      </c>
      <c r="D850" s="92" t="s">
        <v>531</v>
      </c>
      <c r="E850" s="92">
        <v>13</v>
      </c>
      <c r="F850" s="92" t="s">
        <v>530</v>
      </c>
      <c r="G850" s="92"/>
      <c r="H850" s="92" t="e">
        <f>#REF!</f>
        <v>#REF!</v>
      </c>
    </row>
    <row r="851" spans="1:8">
      <c r="A851" s="92" t="str">
        <f t="shared" si="51"/>
        <v>Stara Planina Hold Plc</v>
      </c>
      <c r="B851" s="92" t="str">
        <f t="shared" si="52"/>
        <v>121227995</v>
      </c>
      <c r="C851" s="96">
        <f t="shared" si="53"/>
        <v>45930</v>
      </c>
      <c r="D851" s="92" t="s">
        <v>482</v>
      </c>
      <c r="E851" s="92">
        <v>14</v>
      </c>
      <c r="F851" s="92" t="s">
        <v>481</v>
      </c>
      <c r="G851" s="92"/>
      <c r="H851" s="92" t="e">
        <f>#REF!</f>
        <v>#REF!</v>
      </c>
    </row>
    <row r="852" spans="1:8">
      <c r="A852" s="92" t="str">
        <f t="shared" si="51"/>
        <v>Stara Planina Hold Plc</v>
      </c>
      <c r="B852" s="92" t="str">
        <f t="shared" si="52"/>
        <v>121227995</v>
      </c>
      <c r="C852" s="96">
        <f t="shared" si="53"/>
        <v>45930</v>
      </c>
      <c r="D852" s="92" t="s">
        <v>484</v>
      </c>
      <c r="E852" s="92">
        <v>14</v>
      </c>
      <c r="F852" s="92" t="s">
        <v>483</v>
      </c>
      <c r="G852" s="92"/>
      <c r="H852" s="92" t="e">
        <f>#REF!</f>
        <v>#REF!</v>
      </c>
    </row>
    <row r="853" spans="1:8">
      <c r="A853" s="92" t="str">
        <f t="shared" si="51"/>
        <v>Stara Planina Hold Plc</v>
      </c>
      <c r="B853" s="92" t="str">
        <f t="shared" si="52"/>
        <v>121227995</v>
      </c>
      <c r="C853" s="96">
        <f t="shared" si="53"/>
        <v>45930</v>
      </c>
      <c r="D853" s="92" t="s">
        <v>486</v>
      </c>
      <c r="E853" s="92">
        <v>14</v>
      </c>
      <c r="F853" s="92" t="s">
        <v>485</v>
      </c>
      <c r="G853" s="92"/>
      <c r="H853" s="92" t="e">
        <f>#REF!</f>
        <v>#REF!</v>
      </c>
    </row>
    <row r="854" spans="1:8">
      <c r="A854" s="92" t="str">
        <f t="shared" si="51"/>
        <v>Stara Planina Hold Plc</v>
      </c>
      <c r="B854" s="92" t="str">
        <f t="shared" si="52"/>
        <v>121227995</v>
      </c>
      <c r="C854" s="96">
        <f t="shared" si="53"/>
        <v>45930</v>
      </c>
      <c r="D854" s="92" t="s">
        <v>488</v>
      </c>
      <c r="E854" s="92">
        <v>14</v>
      </c>
      <c r="F854" s="92" t="s">
        <v>487</v>
      </c>
      <c r="G854" s="92"/>
      <c r="H854" s="92" t="e">
        <f>#REF!</f>
        <v>#REF!</v>
      </c>
    </row>
    <row r="855" spans="1:8">
      <c r="A855" s="92" t="str">
        <f t="shared" si="51"/>
        <v>Stara Planina Hold Plc</v>
      </c>
      <c r="B855" s="92" t="str">
        <f t="shared" si="52"/>
        <v>121227995</v>
      </c>
      <c r="C855" s="96">
        <f t="shared" si="53"/>
        <v>45930</v>
      </c>
      <c r="D855" s="92" t="s">
        <v>490</v>
      </c>
      <c r="E855" s="92">
        <v>14</v>
      </c>
      <c r="F855" s="92" t="s">
        <v>489</v>
      </c>
      <c r="G855" s="92"/>
      <c r="H855" s="92" t="e">
        <f>#REF!</f>
        <v>#REF!</v>
      </c>
    </row>
    <row r="856" spans="1:8">
      <c r="A856" s="92" t="str">
        <f t="shared" si="51"/>
        <v>Stara Planina Hold Plc</v>
      </c>
      <c r="B856" s="92" t="str">
        <f t="shared" si="52"/>
        <v>121227995</v>
      </c>
      <c r="C856" s="96">
        <f t="shared" si="53"/>
        <v>45930</v>
      </c>
      <c r="D856" s="92" t="s">
        <v>492</v>
      </c>
      <c r="E856" s="92">
        <v>14</v>
      </c>
      <c r="F856" s="92" t="s">
        <v>491</v>
      </c>
      <c r="G856" s="92"/>
      <c r="H856" s="92" t="e">
        <f>#REF!</f>
        <v>#REF!</v>
      </c>
    </row>
    <row r="857" spans="1:8">
      <c r="A857" s="92" t="str">
        <f t="shared" si="51"/>
        <v>Stara Planina Hold Plc</v>
      </c>
      <c r="B857" s="92" t="str">
        <f t="shared" si="52"/>
        <v>121227995</v>
      </c>
      <c r="C857" s="96">
        <f t="shared" si="53"/>
        <v>45930</v>
      </c>
      <c r="D857" s="92" t="s">
        <v>494</v>
      </c>
      <c r="E857" s="92">
        <v>14</v>
      </c>
      <c r="F857" s="92" t="s">
        <v>493</v>
      </c>
      <c r="G857" s="92"/>
      <c r="H857" s="92" t="e">
        <f>#REF!</f>
        <v>#REF!</v>
      </c>
    </row>
    <row r="858" spans="1:8">
      <c r="A858" s="92" t="str">
        <f t="shared" si="51"/>
        <v>Stara Planina Hold Plc</v>
      </c>
      <c r="B858" s="92" t="str">
        <f t="shared" si="52"/>
        <v>121227995</v>
      </c>
      <c r="C858" s="96">
        <f t="shared" si="53"/>
        <v>45930</v>
      </c>
      <c r="D858" s="92" t="s">
        <v>496</v>
      </c>
      <c r="E858" s="92">
        <v>14</v>
      </c>
      <c r="F858" s="92" t="s">
        <v>495</v>
      </c>
      <c r="G858" s="92"/>
      <c r="H858" s="92" t="e">
        <f>#REF!</f>
        <v>#REF!</v>
      </c>
    </row>
    <row r="859" spans="1:8">
      <c r="A859" s="92" t="str">
        <f t="shared" si="51"/>
        <v>Stara Planina Hold Plc</v>
      </c>
      <c r="B859" s="92" t="str">
        <f t="shared" si="52"/>
        <v>121227995</v>
      </c>
      <c r="C859" s="96">
        <f t="shared" si="53"/>
        <v>45930</v>
      </c>
      <c r="D859" s="92" t="s">
        <v>497</v>
      </c>
      <c r="E859" s="92">
        <v>14</v>
      </c>
      <c r="F859" s="92" t="s">
        <v>480</v>
      </c>
      <c r="G859" s="92"/>
      <c r="H859" s="92" t="e">
        <f>#REF!</f>
        <v>#REF!</v>
      </c>
    </row>
    <row r="860" spans="1:8">
      <c r="A860" s="92" t="str">
        <f t="shared" si="51"/>
        <v>Stara Planina Hold Plc</v>
      </c>
      <c r="B860" s="92" t="str">
        <f t="shared" si="52"/>
        <v>121227995</v>
      </c>
      <c r="C860" s="96">
        <f t="shared" si="53"/>
        <v>45930</v>
      </c>
      <c r="D860" s="92" t="s">
        <v>499</v>
      </c>
      <c r="E860" s="92">
        <v>14</v>
      </c>
      <c r="F860" s="92" t="s">
        <v>498</v>
      </c>
      <c r="G860" s="92"/>
      <c r="H860" s="92" t="e">
        <f>#REF!</f>
        <v>#REF!</v>
      </c>
    </row>
    <row r="861" spans="1:8">
      <c r="A861" s="92" t="str">
        <f t="shared" si="51"/>
        <v>Stara Planina Hold Plc</v>
      </c>
      <c r="B861" s="92" t="str">
        <f t="shared" si="52"/>
        <v>121227995</v>
      </c>
      <c r="C861" s="96">
        <f t="shared" si="53"/>
        <v>45930</v>
      </c>
      <c r="D861" s="92" t="s">
        <v>501</v>
      </c>
      <c r="E861" s="92">
        <v>14</v>
      </c>
      <c r="F861" s="92" t="s">
        <v>500</v>
      </c>
      <c r="G861" s="92"/>
      <c r="H861" s="92" t="e">
        <f>#REF!</f>
        <v>#REF!</v>
      </c>
    </row>
    <row r="862" spans="1:8">
      <c r="A862" s="92" t="str">
        <f t="shared" si="51"/>
        <v>Stara Planina Hold Plc</v>
      </c>
      <c r="B862" s="92" t="str">
        <f t="shared" si="52"/>
        <v>121227995</v>
      </c>
      <c r="C862" s="96">
        <f t="shared" si="53"/>
        <v>45930</v>
      </c>
      <c r="D862" s="92" t="s">
        <v>503</v>
      </c>
      <c r="E862" s="92">
        <v>14</v>
      </c>
      <c r="F862" s="92" t="s">
        <v>502</v>
      </c>
      <c r="G862" s="92"/>
      <c r="H862" s="92" t="e">
        <f>#REF!</f>
        <v>#REF!</v>
      </c>
    </row>
    <row r="863" spans="1:8">
      <c r="A863" s="92" t="str">
        <f t="shared" si="51"/>
        <v>Stara Planina Hold Plc</v>
      </c>
      <c r="B863" s="92" t="str">
        <f t="shared" si="52"/>
        <v>121227995</v>
      </c>
      <c r="C863" s="96">
        <f t="shared" si="53"/>
        <v>45930</v>
      </c>
      <c r="D863" s="92" t="s">
        <v>505</v>
      </c>
      <c r="E863" s="92">
        <v>14</v>
      </c>
      <c r="F863" s="92" t="s">
        <v>504</v>
      </c>
      <c r="G863" s="92"/>
      <c r="H863" s="92" t="e">
        <f>#REF!</f>
        <v>#REF!</v>
      </c>
    </row>
    <row r="864" spans="1:8">
      <c r="A864" s="92" t="str">
        <f t="shared" si="51"/>
        <v>Stara Planina Hold Plc</v>
      </c>
      <c r="B864" s="92" t="str">
        <f t="shared" si="52"/>
        <v>121227995</v>
      </c>
      <c r="C864" s="96">
        <f t="shared" si="53"/>
        <v>45930</v>
      </c>
      <c r="D864" s="92" t="s">
        <v>507</v>
      </c>
      <c r="E864" s="92">
        <v>14</v>
      </c>
      <c r="F864" s="92" t="s">
        <v>506</v>
      </c>
      <c r="G864" s="92"/>
      <c r="H864" s="92" t="e">
        <f>#REF!</f>
        <v>#REF!</v>
      </c>
    </row>
    <row r="865" spans="1:8">
      <c r="A865" s="92" t="str">
        <f t="shared" si="51"/>
        <v>Stara Planina Hold Plc</v>
      </c>
      <c r="B865" s="92" t="str">
        <f t="shared" si="52"/>
        <v>121227995</v>
      </c>
      <c r="C865" s="96">
        <f t="shared" si="53"/>
        <v>45930</v>
      </c>
      <c r="D865" s="92" t="s">
        <v>508</v>
      </c>
      <c r="E865" s="92">
        <v>14</v>
      </c>
      <c r="F865" s="92" t="s">
        <v>495</v>
      </c>
      <c r="G865" s="92"/>
      <c r="H865" s="92" t="e">
        <f>#REF!</f>
        <v>#REF!</v>
      </c>
    </row>
    <row r="866" spans="1:8">
      <c r="A866" s="92" t="str">
        <f t="shared" si="51"/>
        <v>Stara Planina Hold Plc</v>
      </c>
      <c r="B866" s="92" t="str">
        <f t="shared" si="52"/>
        <v>121227995</v>
      </c>
      <c r="C866" s="96">
        <f t="shared" si="53"/>
        <v>45930</v>
      </c>
      <c r="D866" s="92" t="s">
        <v>509</v>
      </c>
      <c r="E866" s="92">
        <v>14</v>
      </c>
      <c r="F866" s="92" t="s">
        <v>795</v>
      </c>
      <c r="G866" s="92"/>
      <c r="H866" s="92" t="e">
        <f>#REF!</f>
        <v>#REF!</v>
      </c>
    </row>
    <row r="867" spans="1:8">
      <c r="A867" s="92" t="str">
        <f t="shared" si="51"/>
        <v>Stara Planina Hold Plc</v>
      </c>
      <c r="B867" s="92" t="str">
        <f t="shared" si="52"/>
        <v>121227995</v>
      </c>
      <c r="C867" s="96">
        <f t="shared" si="53"/>
        <v>45930</v>
      </c>
      <c r="D867" s="92" t="s">
        <v>512</v>
      </c>
      <c r="E867" s="92">
        <v>14</v>
      </c>
      <c r="F867" s="92" t="s">
        <v>511</v>
      </c>
      <c r="G867" s="92"/>
      <c r="H867" s="92" t="e">
        <f>#REF!</f>
        <v>#REF!</v>
      </c>
    </row>
    <row r="868" spans="1:8">
      <c r="A868" s="92" t="str">
        <f t="shared" si="51"/>
        <v>Stara Planina Hold Plc</v>
      </c>
      <c r="B868" s="92" t="str">
        <f t="shared" si="52"/>
        <v>121227995</v>
      </c>
      <c r="C868" s="96">
        <f t="shared" si="53"/>
        <v>45930</v>
      </c>
      <c r="D868" s="92" t="s">
        <v>513</v>
      </c>
      <c r="E868" s="92">
        <v>14</v>
      </c>
      <c r="F868" s="92" t="s">
        <v>89</v>
      </c>
      <c r="G868" s="92"/>
      <c r="H868" s="92" t="e">
        <f>#REF!</f>
        <v>#REF!</v>
      </c>
    </row>
    <row r="869" spans="1:8">
      <c r="A869" s="92" t="str">
        <f t="shared" si="51"/>
        <v>Stara Planina Hold Plc</v>
      </c>
      <c r="B869" s="92" t="str">
        <f t="shared" si="52"/>
        <v>121227995</v>
      </c>
      <c r="C869" s="96">
        <f t="shared" si="53"/>
        <v>45930</v>
      </c>
      <c r="D869" s="92" t="s">
        <v>514</v>
      </c>
      <c r="E869" s="92">
        <v>14</v>
      </c>
      <c r="F869" s="92" t="s">
        <v>91</v>
      </c>
      <c r="G869" s="92"/>
      <c r="H869" s="92" t="e">
        <f>#REF!</f>
        <v>#REF!</v>
      </c>
    </row>
    <row r="870" spans="1:8">
      <c r="A870" s="92" t="str">
        <f t="shared" si="51"/>
        <v>Stara Planina Hold Plc</v>
      </c>
      <c r="B870" s="92" t="str">
        <f t="shared" si="52"/>
        <v>121227995</v>
      </c>
      <c r="C870" s="96">
        <f t="shared" si="53"/>
        <v>45930</v>
      </c>
      <c r="D870" s="92" t="s">
        <v>515</v>
      </c>
      <c r="E870" s="92">
        <v>14</v>
      </c>
      <c r="F870" s="92" t="s">
        <v>94</v>
      </c>
      <c r="G870" s="92"/>
      <c r="H870" s="92" t="e">
        <f>#REF!</f>
        <v>#REF!</v>
      </c>
    </row>
    <row r="871" spans="1:8">
      <c r="A871" s="92" t="str">
        <f t="shared" si="51"/>
        <v>Stara Planina Hold Plc</v>
      </c>
      <c r="B871" s="92" t="str">
        <f t="shared" si="52"/>
        <v>121227995</v>
      </c>
      <c r="C871" s="96">
        <f t="shared" si="53"/>
        <v>45930</v>
      </c>
      <c r="D871" s="92" t="s">
        <v>516</v>
      </c>
      <c r="E871" s="92">
        <v>14</v>
      </c>
      <c r="F871" s="92" t="s">
        <v>96</v>
      </c>
      <c r="G871" s="92"/>
      <c r="H871" s="92" t="e">
        <f>#REF!</f>
        <v>#REF!</v>
      </c>
    </row>
    <row r="872" spans="1:8">
      <c r="A872" s="92" t="str">
        <f t="shared" si="51"/>
        <v>Stara Planina Hold Plc</v>
      </c>
      <c r="B872" s="92" t="str">
        <f t="shared" si="52"/>
        <v>121227995</v>
      </c>
      <c r="C872" s="96">
        <f t="shared" si="53"/>
        <v>45930</v>
      </c>
      <c r="D872" s="92" t="s">
        <v>518</v>
      </c>
      <c r="E872" s="92">
        <v>14</v>
      </c>
      <c r="F872" s="92" t="s">
        <v>517</v>
      </c>
      <c r="G872" s="92"/>
      <c r="H872" s="92" t="e">
        <f>#REF!</f>
        <v>#REF!</v>
      </c>
    </row>
    <row r="873" spans="1:8">
      <c r="A873" s="92" t="str">
        <f t="shared" si="51"/>
        <v>Stara Planina Hold Plc</v>
      </c>
      <c r="B873" s="92" t="str">
        <f t="shared" si="52"/>
        <v>121227995</v>
      </c>
      <c r="C873" s="96">
        <f t="shared" si="53"/>
        <v>45930</v>
      </c>
      <c r="D873" s="92" t="s">
        <v>519</v>
      </c>
      <c r="E873" s="92">
        <v>14</v>
      </c>
      <c r="F873" s="92" t="s">
        <v>102</v>
      </c>
      <c r="G873" s="92"/>
      <c r="H873" s="92" t="e">
        <f>#REF!</f>
        <v>#REF!</v>
      </c>
    </row>
    <row r="874" spans="1:8">
      <c r="A874" s="92" t="str">
        <f t="shared" si="51"/>
        <v>Stara Planina Hold Plc</v>
      </c>
      <c r="B874" s="92" t="str">
        <f t="shared" si="52"/>
        <v>121227995</v>
      </c>
      <c r="C874" s="96">
        <f t="shared" si="53"/>
        <v>45930</v>
      </c>
      <c r="D874" s="92" t="s">
        <v>521</v>
      </c>
      <c r="E874" s="92">
        <v>14</v>
      </c>
      <c r="F874" s="92" t="s">
        <v>520</v>
      </c>
      <c r="G874" s="92"/>
      <c r="H874" s="92" t="e">
        <f>#REF!</f>
        <v>#REF!</v>
      </c>
    </row>
    <row r="875" spans="1:8">
      <c r="A875" s="92" t="str">
        <f t="shared" si="51"/>
        <v>Stara Planina Hold Plc</v>
      </c>
      <c r="B875" s="92" t="str">
        <f t="shared" si="52"/>
        <v>121227995</v>
      </c>
      <c r="C875" s="96">
        <f t="shared" si="53"/>
        <v>45930</v>
      </c>
      <c r="D875" s="92" t="s">
        <v>523</v>
      </c>
      <c r="E875" s="92">
        <v>14</v>
      </c>
      <c r="F875" s="92" t="s">
        <v>522</v>
      </c>
      <c r="G875" s="92"/>
      <c r="H875" s="92" t="e">
        <f>#REF!</f>
        <v>#REF!</v>
      </c>
    </row>
    <row r="876" spans="1:8">
      <c r="A876" s="92" t="str">
        <f t="shared" si="51"/>
        <v>Stara Planina Hold Plc</v>
      </c>
      <c r="B876" s="92" t="str">
        <f t="shared" si="52"/>
        <v>121227995</v>
      </c>
      <c r="C876" s="96">
        <f t="shared" si="53"/>
        <v>45930</v>
      </c>
      <c r="D876" s="92" t="s">
        <v>525</v>
      </c>
      <c r="E876" s="92">
        <v>14</v>
      </c>
      <c r="F876" s="92" t="s">
        <v>524</v>
      </c>
      <c r="G876" s="92"/>
      <c r="H876" s="92" t="e">
        <f>#REF!</f>
        <v>#REF!</v>
      </c>
    </row>
    <row r="877" spans="1:8">
      <c r="A877" s="92" t="str">
        <f t="shared" si="51"/>
        <v>Stara Planina Hold Plc</v>
      </c>
      <c r="B877" s="92" t="str">
        <f t="shared" si="52"/>
        <v>121227995</v>
      </c>
      <c r="C877" s="96">
        <f t="shared" si="53"/>
        <v>45930</v>
      </c>
      <c r="D877" s="92" t="s">
        <v>526</v>
      </c>
      <c r="E877" s="92">
        <v>14</v>
      </c>
      <c r="F877" s="92" t="s">
        <v>495</v>
      </c>
      <c r="G877" s="92"/>
      <c r="H877" s="92" t="e">
        <f>#REF!</f>
        <v>#REF!</v>
      </c>
    </row>
    <row r="878" spans="1:8">
      <c r="A878" s="92" t="str">
        <f t="shared" si="51"/>
        <v>Stara Planina Hold Plc</v>
      </c>
      <c r="B878" s="92" t="str">
        <f t="shared" si="52"/>
        <v>121227995</v>
      </c>
      <c r="C878" s="96">
        <f t="shared" si="53"/>
        <v>45930</v>
      </c>
      <c r="D878" s="92" t="s">
        <v>527</v>
      </c>
      <c r="E878" s="92">
        <v>14</v>
      </c>
      <c r="F878" s="92" t="s">
        <v>510</v>
      </c>
      <c r="G878" s="92"/>
      <c r="H878" s="92" t="e">
        <f>#REF!</f>
        <v>#REF!</v>
      </c>
    </row>
    <row r="879" spans="1:8">
      <c r="A879" s="92" t="str">
        <f t="shared" si="51"/>
        <v>Stara Planina Hold Plc</v>
      </c>
      <c r="B879" s="92" t="str">
        <f t="shared" si="52"/>
        <v>121227995</v>
      </c>
      <c r="C879" s="96">
        <f t="shared" si="53"/>
        <v>45930</v>
      </c>
      <c r="D879" s="92" t="s">
        <v>529</v>
      </c>
      <c r="E879" s="92">
        <v>14</v>
      </c>
      <c r="F879" s="92" t="s">
        <v>528</v>
      </c>
      <c r="G879" s="92"/>
      <c r="H879" s="92" t="e">
        <f>#REF!</f>
        <v>#REF!</v>
      </c>
    </row>
    <row r="880" spans="1:8">
      <c r="A880" s="92" t="str">
        <f t="shared" si="51"/>
        <v>Stara Planina Hold Plc</v>
      </c>
      <c r="B880" s="92" t="str">
        <f t="shared" si="52"/>
        <v>121227995</v>
      </c>
      <c r="C880" s="96">
        <f t="shared" si="53"/>
        <v>45930</v>
      </c>
      <c r="D880" s="92" t="s">
        <v>531</v>
      </c>
      <c r="E880" s="92">
        <v>14</v>
      </c>
      <c r="F880" s="92" t="s">
        <v>530</v>
      </c>
      <c r="G880" s="92"/>
      <c r="H880" s="92" t="e">
        <f>#REF!</f>
        <v>#REF!</v>
      </c>
    </row>
    <row r="881" spans="1:8">
      <c r="A881" s="92" t="str">
        <f t="shared" si="51"/>
        <v>Stara Planina Hold Plc</v>
      </c>
      <c r="B881" s="92" t="str">
        <f t="shared" si="52"/>
        <v>121227995</v>
      </c>
      <c r="C881" s="96">
        <f t="shared" si="53"/>
        <v>45930</v>
      </c>
      <c r="D881" s="92" t="s">
        <v>482</v>
      </c>
      <c r="E881" s="92">
        <v>15</v>
      </c>
      <c r="F881" s="92" t="s">
        <v>481</v>
      </c>
      <c r="G881" s="92"/>
      <c r="H881" s="92" t="e">
        <f>#REF!</f>
        <v>#REF!</v>
      </c>
    </row>
    <row r="882" spans="1:8">
      <c r="A882" s="92" t="str">
        <f t="shared" si="51"/>
        <v>Stara Planina Hold Plc</v>
      </c>
      <c r="B882" s="92" t="str">
        <f t="shared" si="52"/>
        <v>121227995</v>
      </c>
      <c r="C882" s="96">
        <f t="shared" si="53"/>
        <v>45930</v>
      </c>
      <c r="D882" s="92" t="s">
        <v>484</v>
      </c>
      <c r="E882" s="92">
        <v>15</v>
      </c>
      <c r="F882" s="92" t="s">
        <v>483</v>
      </c>
      <c r="G882" s="92"/>
      <c r="H882" s="92" t="e">
        <f>#REF!</f>
        <v>#REF!</v>
      </c>
    </row>
    <row r="883" spans="1:8">
      <c r="A883" s="92" t="str">
        <f t="shared" si="51"/>
        <v>Stara Planina Hold Plc</v>
      </c>
      <c r="B883" s="92" t="str">
        <f t="shared" si="52"/>
        <v>121227995</v>
      </c>
      <c r="C883" s="96">
        <f t="shared" si="53"/>
        <v>45930</v>
      </c>
      <c r="D883" s="92" t="s">
        <v>486</v>
      </c>
      <c r="E883" s="92">
        <v>15</v>
      </c>
      <c r="F883" s="92" t="s">
        <v>485</v>
      </c>
      <c r="G883" s="92"/>
      <c r="H883" s="92" t="e">
        <f>#REF!</f>
        <v>#REF!</v>
      </c>
    </row>
    <row r="884" spans="1:8">
      <c r="A884" s="92" t="str">
        <f t="shared" si="51"/>
        <v>Stara Planina Hold Plc</v>
      </c>
      <c r="B884" s="92" t="str">
        <f t="shared" si="52"/>
        <v>121227995</v>
      </c>
      <c r="C884" s="96">
        <f t="shared" si="53"/>
        <v>45930</v>
      </c>
      <c r="D884" s="92" t="s">
        <v>488</v>
      </c>
      <c r="E884" s="92">
        <v>15</v>
      </c>
      <c r="F884" s="92" t="s">
        <v>487</v>
      </c>
      <c r="G884" s="92"/>
      <c r="H884" s="92" t="e">
        <f>#REF!</f>
        <v>#REF!</v>
      </c>
    </row>
    <row r="885" spans="1:8">
      <c r="A885" s="92" t="str">
        <f t="shared" si="51"/>
        <v>Stara Planina Hold Plc</v>
      </c>
      <c r="B885" s="92" t="str">
        <f t="shared" si="52"/>
        <v>121227995</v>
      </c>
      <c r="C885" s="96">
        <f t="shared" si="53"/>
        <v>45930</v>
      </c>
      <c r="D885" s="92" t="s">
        <v>490</v>
      </c>
      <c r="E885" s="92">
        <v>15</v>
      </c>
      <c r="F885" s="92" t="s">
        <v>489</v>
      </c>
      <c r="G885" s="92"/>
      <c r="H885" s="92" t="e">
        <f>#REF!</f>
        <v>#REF!</v>
      </c>
    </row>
    <row r="886" spans="1:8">
      <c r="A886" s="92" t="str">
        <f t="shared" si="51"/>
        <v>Stara Planina Hold Plc</v>
      </c>
      <c r="B886" s="92" t="str">
        <f t="shared" si="52"/>
        <v>121227995</v>
      </c>
      <c r="C886" s="96">
        <f t="shared" si="53"/>
        <v>45930</v>
      </c>
      <c r="D886" s="92" t="s">
        <v>492</v>
      </c>
      <c r="E886" s="92">
        <v>15</v>
      </c>
      <c r="F886" s="92" t="s">
        <v>491</v>
      </c>
      <c r="G886" s="92"/>
      <c r="H886" s="92" t="e">
        <f>#REF!</f>
        <v>#REF!</v>
      </c>
    </row>
    <row r="887" spans="1:8">
      <c r="A887" s="92" t="str">
        <f t="shared" si="51"/>
        <v>Stara Planina Hold Plc</v>
      </c>
      <c r="B887" s="92" t="str">
        <f t="shared" si="52"/>
        <v>121227995</v>
      </c>
      <c r="C887" s="96">
        <f t="shared" si="53"/>
        <v>45930</v>
      </c>
      <c r="D887" s="92" t="s">
        <v>494</v>
      </c>
      <c r="E887" s="92">
        <v>15</v>
      </c>
      <c r="F887" s="92" t="s">
        <v>493</v>
      </c>
      <c r="G887" s="92"/>
      <c r="H887" s="92" t="e">
        <f>#REF!</f>
        <v>#REF!</v>
      </c>
    </row>
    <row r="888" spans="1:8">
      <c r="A888" s="92" t="str">
        <f t="shared" si="51"/>
        <v>Stara Planina Hold Plc</v>
      </c>
      <c r="B888" s="92" t="str">
        <f t="shared" si="52"/>
        <v>121227995</v>
      </c>
      <c r="C888" s="96">
        <f t="shared" si="53"/>
        <v>45930</v>
      </c>
      <c r="D888" s="92" t="s">
        <v>496</v>
      </c>
      <c r="E888" s="92">
        <v>15</v>
      </c>
      <c r="F888" s="92" t="s">
        <v>495</v>
      </c>
      <c r="G888" s="92"/>
      <c r="H888" s="92" t="e">
        <f>#REF!</f>
        <v>#REF!</v>
      </c>
    </row>
    <row r="889" spans="1:8">
      <c r="A889" s="92" t="str">
        <f t="shared" si="51"/>
        <v>Stara Planina Hold Plc</v>
      </c>
      <c r="B889" s="92" t="str">
        <f t="shared" si="52"/>
        <v>121227995</v>
      </c>
      <c r="C889" s="96">
        <f t="shared" si="53"/>
        <v>45930</v>
      </c>
      <c r="D889" s="92" t="s">
        <v>497</v>
      </c>
      <c r="E889" s="92">
        <v>15</v>
      </c>
      <c r="F889" s="92" t="s">
        <v>480</v>
      </c>
      <c r="G889" s="92"/>
      <c r="H889" s="92" t="e">
        <f>#REF!</f>
        <v>#REF!</v>
      </c>
    </row>
    <row r="890" spans="1:8">
      <c r="A890" s="92" t="str">
        <f t="shared" si="51"/>
        <v>Stara Planina Hold Plc</v>
      </c>
      <c r="B890" s="92" t="str">
        <f t="shared" si="52"/>
        <v>121227995</v>
      </c>
      <c r="C890" s="96">
        <f t="shared" si="53"/>
        <v>45930</v>
      </c>
      <c r="D890" s="92" t="s">
        <v>499</v>
      </c>
      <c r="E890" s="92">
        <v>15</v>
      </c>
      <c r="F890" s="92" t="s">
        <v>498</v>
      </c>
      <c r="G890" s="92"/>
      <c r="H890" s="92" t="e">
        <f>#REF!</f>
        <v>#REF!</v>
      </c>
    </row>
    <row r="891" spans="1:8">
      <c r="A891" s="92" t="str">
        <f t="shared" si="51"/>
        <v>Stara Planina Hold Plc</v>
      </c>
      <c r="B891" s="92" t="str">
        <f t="shared" si="52"/>
        <v>121227995</v>
      </c>
      <c r="C891" s="96">
        <f t="shared" si="53"/>
        <v>45930</v>
      </c>
      <c r="D891" s="92" t="s">
        <v>501</v>
      </c>
      <c r="E891" s="92">
        <v>15</v>
      </c>
      <c r="F891" s="92" t="s">
        <v>500</v>
      </c>
      <c r="G891" s="92"/>
      <c r="H891" s="92" t="e">
        <f>#REF!</f>
        <v>#REF!</v>
      </c>
    </row>
    <row r="892" spans="1:8">
      <c r="A892" s="92" t="str">
        <f t="shared" si="51"/>
        <v>Stara Planina Hold Plc</v>
      </c>
      <c r="B892" s="92" t="str">
        <f t="shared" si="52"/>
        <v>121227995</v>
      </c>
      <c r="C892" s="96">
        <f t="shared" si="53"/>
        <v>45930</v>
      </c>
      <c r="D892" s="92" t="s">
        <v>503</v>
      </c>
      <c r="E892" s="92">
        <v>15</v>
      </c>
      <c r="F892" s="92" t="s">
        <v>502</v>
      </c>
      <c r="G892" s="92"/>
      <c r="H892" s="92" t="e">
        <f>#REF!</f>
        <v>#REF!</v>
      </c>
    </row>
    <row r="893" spans="1:8">
      <c r="A893" s="92" t="str">
        <f t="shared" si="51"/>
        <v>Stara Planina Hold Plc</v>
      </c>
      <c r="B893" s="92" t="str">
        <f t="shared" si="52"/>
        <v>121227995</v>
      </c>
      <c r="C893" s="96">
        <f t="shared" si="53"/>
        <v>45930</v>
      </c>
      <c r="D893" s="92" t="s">
        <v>505</v>
      </c>
      <c r="E893" s="92">
        <v>15</v>
      </c>
      <c r="F893" s="92" t="s">
        <v>504</v>
      </c>
      <c r="G893" s="92"/>
      <c r="H893" s="92" t="e">
        <f>#REF!</f>
        <v>#REF!</v>
      </c>
    </row>
    <row r="894" spans="1:8">
      <c r="A894" s="92" t="str">
        <f t="shared" si="51"/>
        <v>Stara Planina Hold Plc</v>
      </c>
      <c r="B894" s="92" t="str">
        <f t="shared" si="52"/>
        <v>121227995</v>
      </c>
      <c r="C894" s="96">
        <f t="shared" si="53"/>
        <v>45930</v>
      </c>
      <c r="D894" s="92" t="s">
        <v>507</v>
      </c>
      <c r="E894" s="92">
        <v>15</v>
      </c>
      <c r="F894" s="92" t="s">
        <v>506</v>
      </c>
      <c r="G894" s="92"/>
      <c r="H894" s="92" t="e">
        <f>#REF!</f>
        <v>#REF!</v>
      </c>
    </row>
    <row r="895" spans="1:8">
      <c r="A895" s="92" t="str">
        <f t="shared" si="51"/>
        <v>Stara Planina Hold Plc</v>
      </c>
      <c r="B895" s="92" t="str">
        <f t="shared" si="52"/>
        <v>121227995</v>
      </c>
      <c r="C895" s="96">
        <f t="shared" si="53"/>
        <v>45930</v>
      </c>
      <c r="D895" s="92" t="s">
        <v>508</v>
      </c>
      <c r="E895" s="92">
        <v>15</v>
      </c>
      <c r="F895" s="92" t="s">
        <v>495</v>
      </c>
      <c r="G895" s="92"/>
      <c r="H895" s="92" t="e">
        <f>#REF!</f>
        <v>#REF!</v>
      </c>
    </row>
    <row r="896" spans="1:8">
      <c r="A896" s="92" t="str">
        <f t="shared" si="51"/>
        <v>Stara Planina Hold Plc</v>
      </c>
      <c r="B896" s="92" t="str">
        <f t="shared" si="52"/>
        <v>121227995</v>
      </c>
      <c r="C896" s="96">
        <f t="shared" si="53"/>
        <v>45930</v>
      </c>
      <c r="D896" s="92" t="s">
        <v>509</v>
      </c>
      <c r="E896" s="92">
        <v>15</v>
      </c>
      <c r="F896" s="92" t="s">
        <v>795</v>
      </c>
      <c r="G896" s="92"/>
      <c r="H896" s="92" t="e">
        <f>#REF!</f>
        <v>#REF!</v>
      </c>
    </row>
    <row r="897" spans="1:8">
      <c r="A897" s="92" t="str">
        <f t="shared" si="51"/>
        <v>Stara Planina Hold Plc</v>
      </c>
      <c r="B897" s="92" t="str">
        <f t="shared" si="52"/>
        <v>121227995</v>
      </c>
      <c r="C897" s="96">
        <f t="shared" si="53"/>
        <v>45930</v>
      </c>
      <c r="D897" s="92" t="s">
        <v>512</v>
      </c>
      <c r="E897" s="92">
        <v>15</v>
      </c>
      <c r="F897" s="92" t="s">
        <v>511</v>
      </c>
      <c r="G897" s="92"/>
      <c r="H897" s="92" t="e">
        <f>#REF!</f>
        <v>#REF!</v>
      </c>
    </row>
    <row r="898" spans="1:8">
      <c r="A898" s="92" t="str">
        <f t="shared" si="51"/>
        <v>Stara Planina Hold Plc</v>
      </c>
      <c r="B898" s="92" t="str">
        <f t="shared" si="52"/>
        <v>121227995</v>
      </c>
      <c r="C898" s="96">
        <f t="shared" si="53"/>
        <v>45930</v>
      </c>
      <c r="D898" s="92" t="s">
        <v>513</v>
      </c>
      <c r="E898" s="92">
        <v>15</v>
      </c>
      <c r="F898" s="92" t="s">
        <v>89</v>
      </c>
      <c r="G898" s="92"/>
      <c r="H898" s="92" t="e">
        <f>#REF!</f>
        <v>#REF!</v>
      </c>
    </row>
    <row r="899" spans="1:8">
      <c r="A899" s="92" t="str">
        <f t="shared" si="51"/>
        <v>Stara Planina Hold Plc</v>
      </c>
      <c r="B899" s="92" t="str">
        <f t="shared" si="52"/>
        <v>121227995</v>
      </c>
      <c r="C899" s="96">
        <f t="shared" si="53"/>
        <v>45930</v>
      </c>
      <c r="D899" s="92" t="s">
        <v>514</v>
      </c>
      <c r="E899" s="92">
        <v>15</v>
      </c>
      <c r="F899" s="92" t="s">
        <v>91</v>
      </c>
      <c r="G899" s="92"/>
      <c r="H899" s="92" t="e">
        <f>#REF!</f>
        <v>#REF!</v>
      </c>
    </row>
    <row r="900" spans="1:8">
      <c r="A900" s="92" t="str">
        <f t="shared" si="51"/>
        <v>Stara Planina Hold Plc</v>
      </c>
      <c r="B900" s="92" t="str">
        <f t="shared" si="52"/>
        <v>121227995</v>
      </c>
      <c r="C900" s="96">
        <f t="shared" si="53"/>
        <v>45930</v>
      </c>
      <c r="D900" s="92" t="s">
        <v>515</v>
      </c>
      <c r="E900" s="92">
        <v>15</v>
      </c>
      <c r="F900" s="92" t="s">
        <v>94</v>
      </c>
      <c r="G900" s="92"/>
      <c r="H900" s="92" t="e">
        <f>#REF!</f>
        <v>#REF!</v>
      </c>
    </row>
    <row r="901" spans="1:8">
      <c r="A901" s="92" t="str">
        <f t="shared" si="51"/>
        <v>Stara Planina Hold Plc</v>
      </c>
      <c r="B901" s="92" t="str">
        <f t="shared" si="52"/>
        <v>121227995</v>
      </c>
      <c r="C901" s="96">
        <f t="shared" si="53"/>
        <v>45930</v>
      </c>
      <c r="D901" s="92" t="s">
        <v>516</v>
      </c>
      <c r="E901" s="92">
        <v>15</v>
      </c>
      <c r="F901" s="92" t="s">
        <v>96</v>
      </c>
      <c r="G901" s="92"/>
      <c r="H901" s="92" t="e">
        <f>#REF!</f>
        <v>#REF!</v>
      </c>
    </row>
    <row r="902" spans="1:8">
      <c r="A902" s="92" t="str">
        <f t="shared" si="51"/>
        <v>Stara Planina Hold Plc</v>
      </c>
      <c r="B902" s="92" t="str">
        <f t="shared" si="52"/>
        <v>121227995</v>
      </c>
      <c r="C902" s="96">
        <f t="shared" si="53"/>
        <v>45930</v>
      </c>
      <c r="D902" s="92" t="s">
        <v>518</v>
      </c>
      <c r="E902" s="92">
        <v>15</v>
      </c>
      <c r="F902" s="92" t="s">
        <v>517</v>
      </c>
      <c r="G902" s="92"/>
      <c r="H902" s="92" t="e">
        <f>#REF!</f>
        <v>#REF!</v>
      </c>
    </row>
    <row r="903" spans="1:8">
      <c r="A903" s="92" t="str">
        <f t="shared" si="51"/>
        <v>Stara Planina Hold Plc</v>
      </c>
      <c r="B903" s="92" t="str">
        <f t="shared" si="52"/>
        <v>121227995</v>
      </c>
      <c r="C903" s="96">
        <f t="shared" si="53"/>
        <v>45930</v>
      </c>
      <c r="D903" s="92" t="s">
        <v>519</v>
      </c>
      <c r="E903" s="92">
        <v>15</v>
      </c>
      <c r="F903" s="92" t="s">
        <v>102</v>
      </c>
      <c r="G903" s="92"/>
      <c r="H903" s="92" t="e">
        <f>#REF!</f>
        <v>#REF!</v>
      </c>
    </row>
    <row r="904" spans="1:8">
      <c r="A904" s="92" t="str">
        <f t="shared" si="51"/>
        <v>Stara Planina Hold Plc</v>
      </c>
      <c r="B904" s="92" t="str">
        <f t="shared" si="52"/>
        <v>121227995</v>
      </c>
      <c r="C904" s="96">
        <f t="shared" si="53"/>
        <v>45930</v>
      </c>
      <c r="D904" s="92" t="s">
        <v>521</v>
      </c>
      <c r="E904" s="92">
        <v>15</v>
      </c>
      <c r="F904" s="92" t="s">
        <v>520</v>
      </c>
      <c r="G904" s="92"/>
      <c r="H904" s="92" t="e">
        <f>#REF!</f>
        <v>#REF!</v>
      </c>
    </row>
    <row r="905" spans="1:8">
      <c r="A905" s="92" t="str">
        <f t="shared" si="51"/>
        <v>Stara Planina Hold Plc</v>
      </c>
      <c r="B905" s="92" t="str">
        <f t="shared" si="52"/>
        <v>121227995</v>
      </c>
      <c r="C905" s="96">
        <f t="shared" si="53"/>
        <v>45930</v>
      </c>
      <c r="D905" s="92" t="s">
        <v>523</v>
      </c>
      <c r="E905" s="92">
        <v>15</v>
      </c>
      <c r="F905" s="92" t="s">
        <v>522</v>
      </c>
      <c r="G905" s="92"/>
      <c r="H905" s="92" t="e">
        <f>#REF!</f>
        <v>#REF!</v>
      </c>
    </row>
    <row r="906" spans="1:8">
      <c r="A906" s="92" t="str">
        <f t="shared" si="51"/>
        <v>Stara Planina Hold Plc</v>
      </c>
      <c r="B906" s="92" t="str">
        <f t="shared" si="52"/>
        <v>121227995</v>
      </c>
      <c r="C906" s="96">
        <f t="shared" si="53"/>
        <v>45930</v>
      </c>
      <c r="D906" s="92" t="s">
        <v>525</v>
      </c>
      <c r="E906" s="92">
        <v>15</v>
      </c>
      <c r="F906" s="92" t="s">
        <v>524</v>
      </c>
      <c r="G906" s="92"/>
      <c r="H906" s="92" t="e">
        <f>#REF!</f>
        <v>#REF!</v>
      </c>
    </row>
    <row r="907" spans="1:8">
      <c r="A907" s="92" t="str">
        <f t="shared" si="51"/>
        <v>Stara Planina Hold Plc</v>
      </c>
      <c r="B907" s="92" t="str">
        <f t="shared" si="52"/>
        <v>121227995</v>
      </c>
      <c r="C907" s="96">
        <f t="shared" si="53"/>
        <v>45930</v>
      </c>
      <c r="D907" s="92" t="s">
        <v>526</v>
      </c>
      <c r="E907" s="92">
        <v>15</v>
      </c>
      <c r="F907" s="92" t="s">
        <v>495</v>
      </c>
      <c r="G907" s="92"/>
      <c r="H907" s="92" t="e">
        <f>#REF!</f>
        <v>#REF!</v>
      </c>
    </row>
    <row r="908" spans="1:8">
      <c r="A908" s="92" t="str">
        <f t="shared" si="51"/>
        <v>Stara Planina Hold Plc</v>
      </c>
      <c r="B908" s="92" t="str">
        <f t="shared" si="52"/>
        <v>121227995</v>
      </c>
      <c r="C908" s="96">
        <f t="shared" si="53"/>
        <v>45930</v>
      </c>
      <c r="D908" s="92" t="s">
        <v>527</v>
      </c>
      <c r="E908" s="92">
        <v>15</v>
      </c>
      <c r="F908" s="92" t="s">
        <v>510</v>
      </c>
      <c r="G908" s="92"/>
      <c r="H908" s="92" t="e">
        <f>#REF!</f>
        <v>#REF!</v>
      </c>
    </row>
    <row r="909" spans="1:8">
      <c r="A909" s="92" t="str">
        <f t="shared" si="51"/>
        <v>Stara Planina Hold Plc</v>
      </c>
      <c r="B909" s="92" t="str">
        <f t="shared" si="52"/>
        <v>121227995</v>
      </c>
      <c r="C909" s="96">
        <f t="shared" si="53"/>
        <v>45930</v>
      </c>
      <c r="D909" s="92" t="s">
        <v>529</v>
      </c>
      <c r="E909" s="92">
        <v>15</v>
      </c>
      <c r="F909" s="92" t="s">
        <v>528</v>
      </c>
      <c r="G909" s="92"/>
      <c r="H909" s="92" t="e">
        <f>#REF!</f>
        <v>#REF!</v>
      </c>
    </row>
    <row r="910" spans="1:8">
      <c r="A910" s="92" t="str">
        <f t="shared" si="51"/>
        <v>Stara Planina Hold Plc</v>
      </c>
      <c r="B910" s="92" t="str">
        <f t="shared" si="52"/>
        <v>121227995</v>
      </c>
      <c r="C910" s="96">
        <f t="shared" si="53"/>
        <v>45930</v>
      </c>
      <c r="D910" s="92" t="s">
        <v>531</v>
      </c>
      <c r="E910" s="92">
        <v>15</v>
      </c>
      <c r="F910" s="92" t="s">
        <v>530</v>
      </c>
      <c r="G910" s="92"/>
      <c r="H910" s="92" t="e">
        <f>#REF!</f>
        <v>#REF!</v>
      </c>
    </row>
    <row r="911" spans="1:8" s="37" customFormat="1">
      <c r="A911" s="93"/>
      <c r="B911" s="93"/>
      <c r="C911" s="94"/>
      <c r="D911" s="93"/>
      <c r="E911" s="93"/>
      <c r="F911" s="95" t="s">
        <v>796</v>
      </c>
      <c r="G911" s="93"/>
      <c r="H911" s="93"/>
    </row>
    <row r="912" spans="1:8">
      <c r="A912" s="92" t="str">
        <f t="shared" ref="A912:A975" si="54">pdeName</f>
        <v>Stara Planina Hold Plc</v>
      </c>
      <c r="B912" s="92" t="str">
        <f t="shared" ref="B912:B975" si="55">pdeBulstat</f>
        <v>121227995</v>
      </c>
      <c r="C912" s="96">
        <f t="shared" ref="C912:C975" si="56">endDate</f>
        <v>45930</v>
      </c>
      <c r="D912" s="92" t="s">
        <v>533</v>
      </c>
      <c r="E912" s="92">
        <v>1</v>
      </c>
      <c r="F912" s="92" t="s">
        <v>532</v>
      </c>
      <c r="G912" s="92" t="s">
        <v>797</v>
      </c>
      <c r="H912" s="97" t="e">
        <f>#REF!</f>
        <v>#REF!</v>
      </c>
    </row>
    <row r="913" spans="1:8">
      <c r="A913" s="92" t="str">
        <f t="shared" si="54"/>
        <v>Stara Planina Hold Plc</v>
      </c>
      <c r="B913" s="92" t="str">
        <f t="shared" si="55"/>
        <v>121227995</v>
      </c>
      <c r="C913" s="96">
        <f t="shared" si="56"/>
        <v>45930</v>
      </c>
      <c r="D913" s="92" t="s">
        <v>536</v>
      </c>
      <c r="E913" s="92">
        <v>1</v>
      </c>
      <c r="F913" s="92" t="s">
        <v>535</v>
      </c>
      <c r="G913" s="92" t="s">
        <v>797</v>
      </c>
      <c r="H913" s="97" t="e">
        <f>#REF!</f>
        <v>#REF!</v>
      </c>
    </row>
    <row r="914" spans="1:8">
      <c r="A914" s="92" t="str">
        <f t="shared" si="54"/>
        <v>Stara Planina Hold Plc</v>
      </c>
      <c r="B914" s="92" t="str">
        <f t="shared" si="55"/>
        <v>121227995</v>
      </c>
      <c r="C914" s="96">
        <f t="shared" si="56"/>
        <v>45930</v>
      </c>
      <c r="D914" s="92" t="s">
        <v>538</v>
      </c>
      <c r="E914" s="92">
        <v>1</v>
      </c>
      <c r="F914" s="92" t="s">
        <v>537</v>
      </c>
      <c r="G914" s="92" t="s">
        <v>797</v>
      </c>
      <c r="H914" s="97" t="e">
        <f>#REF!</f>
        <v>#REF!</v>
      </c>
    </row>
    <row r="915" spans="1:8">
      <c r="A915" s="92" t="str">
        <f t="shared" si="54"/>
        <v>Stara Planina Hold Plc</v>
      </c>
      <c r="B915" s="92" t="str">
        <f t="shared" si="55"/>
        <v>121227995</v>
      </c>
      <c r="C915" s="96">
        <f t="shared" si="56"/>
        <v>45930</v>
      </c>
      <c r="D915" s="92" t="s">
        <v>540</v>
      </c>
      <c r="E915" s="92">
        <v>1</v>
      </c>
      <c r="F915" s="92" t="s">
        <v>539</v>
      </c>
      <c r="G915" s="92" t="s">
        <v>797</v>
      </c>
      <c r="H915" s="97" t="e">
        <f>#REF!</f>
        <v>#REF!</v>
      </c>
    </row>
    <row r="916" spans="1:8">
      <c r="A916" s="92" t="str">
        <f t="shared" si="54"/>
        <v>Stara Planina Hold Plc</v>
      </c>
      <c r="B916" s="92" t="str">
        <f t="shared" si="55"/>
        <v>121227995</v>
      </c>
      <c r="C916" s="96">
        <f t="shared" si="56"/>
        <v>45930</v>
      </c>
      <c r="D916" s="92" t="s">
        <v>542</v>
      </c>
      <c r="E916" s="92">
        <v>1</v>
      </c>
      <c r="F916" s="92" t="s">
        <v>541</v>
      </c>
      <c r="G916" s="92" t="s">
        <v>797</v>
      </c>
      <c r="H916" s="97" t="e">
        <f>#REF!</f>
        <v>#REF!</v>
      </c>
    </row>
    <row r="917" spans="1:8">
      <c r="A917" s="92" t="str">
        <f t="shared" si="54"/>
        <v>Stara Planina Hold Plc</v>
      </c>
      <c r="B917" s="92" t="str">
        <f t="shared" si="55"/>
        <v>121227995</v>
      </c>
      <c r="C917" s="96">
        <f t="shared" si="56"/>
        <v>45930</v>
      </c>
      <c r="D917" s="92" t="s">
        <v>544</v>
      </c>
      <c r="E917" s="92">
        <v>1</v>
      </c>
      <c r="F917" s="92" t="s">
        <v>543</v>
      </c>
      <c r="G917" s="92" t="s">
        <v>797</v>
      </c>
      <c r="H917" s="97" t="e">
        <f>#REF!</f>
        <v>#REF!</v>
      </c>
    </row>
    <row r="918" spans="1:8">
      <c r="A918" s="92" t="str">
        <f t="shared" si="54"/>
        <v>Stara Planina Hold Plc</v>
      </c>
      <c r="B918" s="92" t="str">
        <f t="shared" si="55"/>
        <v>121227995</v>
      </c>
      <c r="C918" s="96">
        <f t="shared" si="56"/>
        <v>45930</v>
      </c>
      <c r="D918" s="92" t="s">
        <v>546</v>
      </c>
      <c r="E918" s="92">
        <v>1</v>
      </c>
      <c r="F918" s="92" t="s">
        <v>545</v>
      </c>
      <c r="G918" s="92" t="s">
        <v>797</v>
      </c>
      <c r="H918" s="97" t="e">
        <f>#REF!</f>
        <v>#REF!</v>
      </c>
    </row>
    <row r="919" spans="1:8">
      <c r="A919" s="92" t="str">
        <f t="shared" si="54"/>
        <v>Stara Planina Hold Plc</v>
      </c>
      <c r="B919" s="92" t="str">
        <f t="shared" si="55"/>
        <v>121227995</v>
      </c>
      <c r="C919" s="96">
        <f t="shared" si="56"/>
        <v>45930</v>
      </c>
      <c r="D919" s="92" t="s">
        <v>548</v>
      </c>
      <c r="E919" s="92">
        <v>1</v>
      </c>
      <c r="F919" s="92" t="s">
        <v>547</v>
      </c>
      <c r="G919" s="92" t="s">
        <v>797</v>
      </c>
      <c r="H919" s="97" t="e">
        <f>#REF!</f>
        <v>#REF!</v>
      </c>
    </row>
    <row r="920" spans="1:8">
      <c r="A920" s="92" t="str">
        <f t="shared" si="54"/>
        <v>Stara Planina Hold Plc</v>
      </c>
      <c r="B920" s="92" t="str">
        <f t="shared" si="55"/>
        <v>121227995</v>
      </c>
      <c r="C920" s="96">
        <f t="shared" si="56"/>
        <v>45930</v>
      </c>
      <c r="D920" s="92" t="s">
        <v>549</v>
      </c>
      <c r="E920" s="92">
        <v>1</v>
      </c>
      <c r="F920" s="92" t="s">
        <v>541</v>
      </c>
      <c r="G920" s="92" t="s">
        <v>797</v>
      </c>
      <c r="H920" s="97" t="e">
        <f>#REF!</f>
        <v>#REF!</v>
      </c>
    </row>
    <row r="921" spans="1:8">
      <c r="A921" s="92" t="str">
        <f t="shared" si="54"/>
        <v>Stara Planina Hold Plc</v>
      </c>
      <c r="B921" s="92" t="str">
        <f t="shared" si="55"/>
        <v>121227995</v>
      </c>
      <c r="C921" s="96">
        <f t="shared" si="56"/>
        <v>45930</v>
      </c>
      <c r="D921" s="92" t="s">
        <v>550</v>
      </c>
      <c r="E921" s="92">
        <v>1</v>
      </c>
      <c r="F921" s="92" t="s">
        <v>534</v>
      </c>
      <c r="G921" s="92" t="s">
        <v>797</v>
      </c>
      <c r="H921" s="97" t="e">
        <f>#REF!</f>
        <v>#REF!</v>
      </c>
    </row>
    <row r="922" spans="1:8">
      <c r="A922" s="92" t="str">
        <f t="shared" si="54"/>
        <v>Stara Planina Hold Plc</v>
      </c>
      <c r="B922" s="92" t="str">
        <f t="shared" si="55"/>
        <v>121227995</v>
      </c>
      <c r="C922" s="96">
        <f t="shared" si="56"/>
        <v>45930</v>
      </c>
      <c r="D922" s="92" t="s">
        <v>551</v>
      </c>
      <c r="E922" s="92">
        <v>1</v>
      </c>
      <c r="F922" s="92" t="s">
        <v>798</v>
      </c>
      <c r="G922" s="92" t="s">
        <v>797</v>
      </c>
      <c r="H922" s="97" t="e">
        <f>#REF!</f>
        <v>#REF!</v>
      </c>
    </row>
    <row r="923" spans="1:8">
      <c r="A923" s="92" t="str">
        <f t="shared" si="54"/>
        <v>Stara Planina Hold Plc</v>
      </c>
      <c r="B923" s="92" t="str">
        <f t="shared" si="55"/>
        <v>121227995</v>
      </c>
      <c r="C923" s="96">
        <f t="shared" si="56"/>
        <v>45930</v>
      </c>
      <c r="D923" s="92" t="s">
        <v>554</v>
      </c>
      <c r="E923" s="92">
        <v>1</v>
      </c>
      <c r="F923" s="92" t="s">
        <v>553</v>
      </c>
      <c r="G923" s="92" t="s">
        <v>797</v>
      </c>
      <c r="H923" s="97" t="e">
        <f>#REF!</f>
        <v>#REF!</v>
      </c>
    </row>
    <row r="924" spans="1:8">
      <c r="A924" s="92" t="str">
        <f t="shared" si="54"/>
        <v>Stara Planina Hold Plc</v>
      </c>
      <c r="B924" s="92" t="str">
        <f t="shared" si="55"/>
        <v>121227995</v>
      </c>
      <c r="C924" s="96">
        <f t="shared" si="56"/>
        <v>45930</v>
      </c>
      <c r="D924" s="92" t="s">
        <v>556</v>
      </c>
      <c r="E924" s="92">
        <v>1</v>
      </c>
      <c r="F924" s="92" t="s">
        <v>555</v>
      </c>
      <c r="G924" s="92" t="s">
        <v>797</v>
      </c>
      <c r="H924" s="97" t="e">
        <f>#REF!</f>
        <v>#REF!</v>
      </c>
    </row>
    <row r="925" spans="1:8">
      <c r="A925" s="92" t="str">
        <f t="shared" si="54"/>
        <v>Stara Planina Hold Plc</v>
      </c>
      <c r="B925" s="92" t="str">
        <f t="shared" si="55"/>
        <v>121227995</v>
      </c>
      <c r="C925" s="96">
        <f t="shared" si="56"/>
        <v>45930</v>
      </c>
      <c r="D925" s="92" t="s">
        <v>558</v>
      </c>
      <c r="E925" s="92">
        <v>1</v>
      </c>
      <c r="F925" s="92" t="s">
        <v>557</v>
      </c>
      <c r="G925" s="92" t="s">
        <v>797</v>
      </c>
      <c r="H925" s="97" t="e">
        <f>#REF!</f>
        <v>#REF!</v>
      </c>
    </row>
    <row r="926" spans="1:8">
      <c r="A926" s="92" t="str">
        <f t="shared" si="54"/>
        <v>Stara Planina Hold Plc</v>
      </c>
      <c r="B926" s="92" t="str">
        <f t="shared" si="55"/>
        <v>121227995</v>
      </c>
      <c r="C926" s="96">
        <f t="shared" si="56"/>
        <v>45930</v>
      </c>
      <c r="D926" s="92" t="s">
        <v>560</v>
      </c>
      <c r="E926" s="92">
        <v>1</v>
      </c>
      <c r="F926" s="92" t="s">
        <v>559</v>
      </c>
      <c r="G926" s="92" t="s">
        <v>797</v>
      </c>
      <c r="H926" s="97" t="e">
        <f>#REF!</f>
        <v>#REF!</v>
      </c>
    </row>
    <row r="927" spans="1:8">
      <c r="A927" s="92" t="str">
        <f t="shared" si="54"/>
        <v>Stara Planina Hold Plc</v>
      </c>
      <c r="B927" s="92" t="str">
        <f t="shared" si="55"/>
        <v>121227995</v>
      </c>
      <c r="C927" s="96">
        <f t="shared" si="56"/>
        <v>45930</v>
      </c>
      <c r="D927" s="92" t="s">
        <v>562</v>
      </c>
      <c r="E927" s="92">
        <v>1</v>
      </c>
      <c r="F927" s="92" t="s">
        <v>561</v>
      </c>
      <c r="G927" s="92" t="s">
        <v>797</v>
      </c>
      <c r="H927" s="97" t="e">
        <f>#REF!</f>
        <v>#REF!</v>
      </c>
    </row>
    <row r="928" spans="1:8">
      <c r="A928" s="92" t="str">
        <f t="shared" si="54"/>
        <v>Stara Planina Hold Plc</v>
      </c>
      <c r="B928" s="92" t="str">
        <f t="shared" si="55"/>
        <v>121227995</v>
      </c>
      <c r="C928" s="96">
        <f t="shared" si="56"/>
        <v>45930</v>
      </c>
      <c r="D928" s="92" t="s">
        <v>564</v>
      </c>
      <c r="E928" s="92">
        <v>1</v>
      </c>
      <c r="F928" s="92" t="s">
        <v>563</v>
      </c>
      <c r="G928" s="92" t="s">
        <v>797</v>
      </c>
      <c r="H928" s="97" t="e">
        <f>#REF!</f>
        <v>#REF!</v>
      </c>
    </row>
    <row r="929" spans="1:8">
      <c r="A929" s="92" t="str">
        <f t="shared" si="54"/>
        <v>Stara Planina Hold Plc</v>
      </c>
      <c r="B929" s="92" t="str">
        <f t="shared" si="55"/>
        <v>121227995</v>
      </c>
      <c r="C929" s="96">
        <f t="shared" si="56"/>
        <v>45930</v>
      </c>
      <c r="D929" s="92" t="s">
        <v>566</v>
      </c>
      <c r="E929" s="92">
        <v>1</v>
      </c>
      <c r="F929" s="92" t="s">
        <v>565</v>
      </c>
      <c r="G929" s="92" t="s">
        <v>797</v>
      </c>
      <c r="H929" s="97" t="e">
        <f>#REF!</f>
        <v>#REF!</v>
      </c>
    </row>
    <row r="930" spans="1:8">
      <c r="A930" s="92" t="str">
        <f t="shared" si="54"/>
        <v>Stara Planina Hold Plc</v>
      </c>
      <c r="B930" s="92" t="str">
        <f t="shared" si="55"/>
        <v>121227995</v>
      </c>
      <c r="C930" s="96">
        <f t="shared" si="56"/>
        <v>45930</v>
      </c>
      <c r="D930" s="92" t="s">
        <v>568</v>
      </c>
      <c r="E930" s="92">
        <v>1</v>
      </c>
      <c r="F930" s="92" t="s">
        <v>567</v>
      </c>
      <c r="G930" s="92" t="s">
        <v>797</v>
      </c>
      <c r="H930" s="97" t="e">
        <f>#REF!</f>
        <v>#REF!</v>
      </c>
    </row>
    <row r="931" spans="1:8">
      <c r="A931" s="92" t="str">
        <f t="shared" si="54"/>
        <v>Stara Planina Hold Plc</v>
      </c>
      <c r="B931" s="92" t="str">
        <f t="shared" si="55"/>
        <v>121227995</v>
      </c>
      <c r="C931" s="96">
        <f t="shared" si="56"/>
        <v>45930</v>
      </c>
      <c r="D931" s="92" t="s">
        <v>570</v>
      </c>
      <c r="E931" s="92">
        <v>1</v>
      </c>
      <c r="F931" s="92" t="s">
        <v>569</v>
      </c>
      <c r="G931" s="92" t="s">
        <v>797</v>
      </c>
      <c r="H931" s="97" t="e">
        <f>#REF!</f>
        <v>#REF!</v>
      </c>
    </row>
    <row r="932" spans="1:8">
      <c r="A932" s="92" t="str">
        <f t="shared" si="54"/>
        <v>Stara Planina Hold Plc</v>
      </c>
      <c r="B932" s="92" t="str">
        <f t="shared" si="55"/>
        <v>121227995</v>
      </c>
      <c r="C932" s="96">
        <f t="shared" si="56"/>
        <v>45930</v>
      </c>
      <c r="D932" s="92" t="s">
        <v>572</v>
      </c>
      <c r="E932" s="92">
        <v>1</v>
      </c>
      <c r="F932" s="92" t="s">
        <v>571</v>
      </c>
      <c r="G932" s="92" t="s">
        <v>797</v>
      </c>
      <c r="H932" s="97" t="e">
        <f>#REF!</f>
        <v>#REF!</v>
      </c>
    </row>
    <row r="933" spans="1:8">
      <c r="A933" s="92" t="str">
        <f t="shared" si="54"/>
        <v>Stara Planina Hold Plc</v>
      </c>
      <c r="B933" s="92" t="str">
        <f t="shared" si="55"/>
        <v>121227995</v>
      </c>
      <c r="C933" s="96">
        <f t="shared" si="56"/>
        <v>45930</v>
      </c>
      <c r="D933" s="92" t="s">
        <v>573</v>
      </c>
      <c r="E933" s="92">
        <v>1</v>
      </c>
      <c r="F933" s="92" t="s">
        <v>799</v>
      </c>
      <c r="G933" s="92" t="s">
        <v>797</v>
      </c>
      <c r="H933" s="97" t="e">
        <f>#REF!</f>
        <v>#REF!</v>
      </c>
    </row>
    <row r="934" spans="1:8">
      <c r="A934" s="92" t="str">
        <f t="shared" si="54"/>
        <v>Stara Planina Hold Plc</v>
      </c>
      <c r="B934" s="92" t="str">
        <f t="shared" si="55"/>
        <v>121227995</v>
      </c>
      <c r="C934" s="96">
        <f t="shared" si="56"/>
        <v>45930</v>
      </c>
      <c r="D934" s="92" t="s">
        <v>575</v>
      </c>
      <c r="E934" s="92">
        <v>1</v>
      </c>
      <c r="F934" s="92" t="s">
        <v>800</v>
      </c>
      <c r="G934" s="92" t="s">
        <v>797</v>
      </c>
      <c r="H934" s="97" t="e">
        <f>#REF!</f>
        <v>#REF!</v>
      </c>
    </row>
    <row r="935" spans="1:8">
      <c r="A935" s="92" t="str">
        <f t="shared" si="54"/>
        <v>Stara Planina Hold Plc</v>
      </c>
      <c r="B935" s="92" t="str">
        <f t="shared" si="55"/>
        <v>121227995</v>
      </c>
      <c r="C935" s="96">
        <f t="shared" si="56"/>
        <v>45930</v>
      </c>
      <c r="D935" s="92" t="s">
        <v>576</v>
      </c>
      <c r="E935" s="92">
        <v>1</v>
      </c>
      <c r="F935" s="92" t="s">
        <v>801</v>
      </c>
      <c r="G935" s="92" t="s">
        <v>797</v>
      </c>
      <c r="H935" s="97" t="e">
        <f>#REF!</f>
        <v>#REF!</v>
      </c>
    </row>
    <row r="936" spans="1:8">
      <c r="A936" s="92" t="str">
        <f t="shared" si="54"/>
        <v>Stara Planina Hold Plc</v>
      </c>
      <c r="B936" s="92" t="str">
        <f t="shared" si="55"/>
        <v>121227995</v>
      </c>
      <c r="C936" s="96">
        <f t="shared" si="56"/>
        <v>45930</v>
      </c>
      <c r="D936" s="92" t="s">
        <v>578</v>
      </c>
      <c r="E936" s="92">
        <v>1</v>
      </c>
      <c r="F936" s="92" t="s">
        <v>802</v>
      </c>
      <c r="G936" s="92" t="s">
        <v>797</v>
      </c>
      <c r="H936" s="97" t="e">
        <f>#REF!</f>
        <v>#REF!</v>
      </c>
    </row>
    <row r="937" spans="1:8">
      <c r="A937" s="92" t="str">
        <f t="shared" si="54"/>
        <v>Stara Planina Hold Plc</v>
      </c>
      <c r="B937" s="92" t="str">
        <f t="shared" si="55"/>
        <v>121227995</v>
      </c>
      <c r="C937" s="96">
        <f t="shared" si="56"/>
        <v>45930</v>
      </c>
      <c r="D937" s="92" t="s">
        <v>580</v>
      </c>
      <c r="E937" s="92">
        <v>1</v>
      </c>
      <c r="F937" s="92" t="s">
        <v>579</v>
      </c>
      <c r="G937" s="92" t="s">
        <v>797</v>
      </c>
      <c r="H937" s="97" t="e">
        <f>#REF!</f>
        <v>#REF!</v>
      </c>
    </row>
    <row r="938" spans="1:8">
      <c r="A938" s="92" t="str">
        <f t="shared" si="54"/>
        <v>Stara Planina Hold Plc</v>
      </c>
      <c r="B938" s="92" t="str">
        <f t="shared" si="55"/>
        <v>121227995</v>
      </c>
      <c r="C938" s="96">
        <f t="shared" si="56"/>
        <v>45930</v>
      </c>
      <c r="D938" s="92" t="s">
        <v>581</v>
      </c>
      <c r="E938" s="92">
        <v>1</v>
      </c>
      <c r="F938" s="92" t="s">
        <v>803</v>
      </c>
      <c r="G938" s="92" t="s">
        <v>797</v>
      </c>
      <c r="H938" s="97" t="e">
        <f>#REF!</f>
        <v>#REF!</v>
      </c>
    </row>
    <row r="939" spans="1:8">
      <c r="A939" s="92" t="str">
        <f t="shared" si="54"/>
        <v>Stara Planina Hold Plc</v>
      </c>
      <c r="B939" s="92" t="str">
        <f t="shared" si="55"/>
        <v>121227995</v>
      </c>
      <c r="C939" s="96">
        <f t="shared" si="56"/>
        <v>45930</v>
      </c>
      <c r="D939" s="92" t="s">
        <v>582</v>
      </c>
      <c r="E939" s="92">
        <v>1</v>
      </c>
      <c r="F939" s="92" t="s">
        <v>804</v>
      </c>
      <c r="G939" s="92" t="s">
        <v>797</v>
      </c>
      <c r="H939" s="97" t="e">
        <f>#REF!</f>
        <v>#REF!</v>
      </c>
    </row>
    <row r="940" spans="1:8">
      <c r="A940" s="92" t="str">
        <f t="shared" si="54"/>
        <v>Stara Planina Hold Plc</v>
      </c>
      <c r="B940" s="92" t="str">
        <f t="shared" si="55"/>
        <v>121227995</v>
      </c>
      <c r="C940" s="96">
        <f t="shared" si="56"/>
        <v>45930</v>
      </c>
      <c r="D940" s="92" t="s">
        <v>583</v>
      </c>
      <c r="E940" s="92">
        <v>1</v>
      </c>
      <c r="F940" s="92" t="s">
        <v>805</v>
      </c>
      <c r="G940" s="92" t="s">
        <v>797</v>
      </c>
      <c r="H940" s="97" t="e">
        <f>#REF!</f>
        <v>#REF!</v>
      </c>
    </row>
    <row r="941" spans="1:8">
      <c r="A941" s="92" t="str">
        <f t="shared" si="54"/>
        <v>Stara Planina Hold Plc</v>
      </c>
      <c r="B941" s="92" t="str">
        <f t="shared" si="55"/>
        <v>121227995</v>
      </c>
      <c r="C941" s="96">
        <f t="shared" si="56"/>
        <v>45930</v>
      </c>
      <c r="D941" s="92" t="s">
        <v>585</v>
      </c>
      <c r="E941" s="92">
        <v>1</v>
      </c>
      <c r="F941" s="92" t="s">
        <v>559</v>
      </c>
      <c r="G941" s="92" t="s">
        <v>797</v>
      </c>
      <c r="H941" s="97" t="e">
        <f>#REF!</f>
        <v>#REF!</v>
      </c>
    </row>
    <row r="942" spans="1:8">
      <c r="A942" s="92" t="str">
        <f t="shared" si="54"/>
        <v>Stara Planina Hold Plc</v>
      </c>
      <c r="B942" s="92" t="str">
        <f t="shared" si="55"/>
        <v>121227995</v>
      </c>
      <c r="C942" s="96">
        <f t="shared" si="56"/>
        <v>45930</v>
      </c>
      <c r="D942" s="92" t="s">
        <v>586</v>
      </c>
      <c r="E942" s="92">
        <v>1</v>
      </c>
      <c r="F942" s="92" t="s">
        <v>552</v>
      </c>
      <c r="G942" s="92" t="s">
        <v>797</v>
      </c>
      <c r="H942" s="97" t="e">
        <f>#REF!</f>
        <v>#REF!</v>
      </c>
    </row>
    <row r="943" spans="1:8">
      <c r="A943" s="92" t="str">
        <f t="shared" si="54"/>
        <v>Stara Planina Hold Plc</v>
      </c>
      <c r="B943" s="92" t="str">
        <f t="shared" si="55"/>
        <v>121227995</v>
      </c>
      <c r="C943" s="96">
        <f t="shared" si="56"/>
        <v>45930</v>
      </c>
      <c r="D943" s="92" t="s">
        <v>588</v>
      </c>
      <c r="E943" s="92">
        <v>1</v>
      </c>
      <c r="F943" s="92" t="s">
        <v>587</v>
      </c>
      <c r="G943" s="92" t="s">
        <v>797</v>
      </c>
      <c r="H943" s="97" t="e">
        <f>#REF!</f>
        <v>#REF!</v>
      </c>
    </row>
    <row r="944" spans="1:8">
      <c r="A944" s="92" t="str">
        <f t="shared" si="54"/>
        <v>Stara Planina Hold Plc</v>
      </c>
      <c r="B944" s="92" t="str">
        <f t="shared" si="55"/>
        <v>121227995</v>
      </c>
      <c r="C944" s="96">
        <f t="shared" si="56"/>
        <v>45930</v>
      </c>
      <c r="D944" s="92" t="s">
        <v>533</v>
      </c>
      <c r="E944" s="92">
        <v>2</v>
      </c>
      <c r="F944" s="92" t="s">
        <v>532</v>
      </c>
      <c r="G944" s="92" t="s">
        <v>797</v>
      </c>
      <c r="H944" s="97" t="e">
        <f>#REF!</f>
        <v>#REF!</v>
      </c>
    </row>
    <row r="945" spans="1:8">
      <c r="A945" s="92" t="str">
        <f t="shared" si="54"/>
        <v>Stara Planina Hold Plc</v>
      </c>
      <c r="B945" s="92" t="str">
        <f t="shared" si="55"/>
        <v>121227995</v>
      </c>
      <c r="C945" s="96">
        <f t="shared" si="56"/>
        <v>45930</v>
      </c>
      <c r="D945" s="92" t="s">
        <v>536</v>
      </c>
      <c r="E945" s="92">
        <v>2</v>
      </c>
      <c r="F945" s="92" t="s">
        <v>535</v>
      </c>
      <c r="G945" s="92" t="s">
        <v>797</v>
      </c>
      <c r="H945" s="97" t="e">
        <f>#REF!</f>
        <v>#REF!</v>
      </c>
    </row>
    <row r="946" spans="1:8">
      <c r="A946" s="92" t="str">
        <f t="shared" si="54"/>
        <v>Stara Planina Hold Plc</v>
      </c>
      <c r="B946" s="92" t="str">
        <f t="shared" si="55"/>
        <v>121227995</v>
      </c>
      <c r="C946" s="96">
        <f t="shared" si="56"/>
        <v>45930</v>
      </c>
      <c r="D946" s="92" t="s">
        <v>538</v>
      </c>
      <c r="E946" s="92">
        <v>2</v>
      </c>
      <c r="F946" s="92" t="s">
        <v>537</v>
      </c>
      <c r="G946" s="92" t="s">
        <v>797</v>
      </c>
      <c r="H946" s="97" t="e">
        <f>#REF!</f>
        <v>#REF!</v>
      </c>
    </row>
    <row r="947" spans="1:8">
      <c r="A947" s="92" t="str">
        <f t="shared" si="54"/>
        <v>Stara Planina Hold Plc</v>
      </c>
      <c r="B947" s="92" t="str">
        <f t="shared" si="55"/>
        <v>121227995</v>
      </c>
      <c r="C947" s="96">
        <f t="shared" si="56"/>
        <v>45930</v>
      </c>
      <c r="D947" s="92" t="s">
        <v>540</v>
      </c>
      <c r="E947" s="92">
        <v>2</v>
      </c>
      <c r="F947" s="92" t="s">
        <v>539</v>
      </c>
      <c r="G947" s="92" t="s">
        <v>797</v>
      </c>
      <c r="H947" s="97" t="e">
        <f>#REF!</f>
        <v>#REF!</v>
      </c>
    </row>
    <row r="948" spans="1:8">
      <c r="A948" s="92" t="str">
        <f t="shared" si="54"/>
        <v>Stara Planina Hold Plc</v>
      </c>
      <c r="B948" s="92" t="str">
        <f t="shared" si="55"/>
        <v>121227995</v>
      </c>
      <c r="C948" s="96">
        <f t="shared" si="56"/>
        <v>45930</v>
      </c>
      <c r="D948" s="92" t="s">
        <v>542</v>
      </c>
      <c r="E948" s="92">
        <v>2</v>
      </c>
      <c r="F948" s="92" t="s">
        <v>541</v>
      </c>
      <c r="G948" s="92" t="s">
        <v>797</v>
      </c>
      <c r="H948" s="97" t="e">
        <f>#REF!</f>
        <v>#REF!</v>
      </c>
    </row>
    <row r="949" spans="1:8">
      <c r="A949" s="92" t="str">
        <f t="shared" si="54"/>
        <v>Stara Planina Hold Plc</v>
      </c>
      <c r="B949" s="92" t="str">
        <f t="shared" si="55"/>
        <v>121227995</v>
      </c>
      <c r="C949" s="96">
        <f t="shared" si="56"/>
        <v>45930</v>
      </c>
      <c r="D949" s="92" t="s">
        <v>544</v>
      </c>
      <c r="E949" s="92">
        <v>2</v>
      </c>
      <c r="F949" s="92" t="s">
        <v>543</v>
      </c>
      <c r="G949" s="92" t="s">
        <v>797</v>
      </c>
      <c r="H949" s="97" t="e">
        <f>#REF!</f>
        <v>#REF!</v>
      </c>
    </row>
    <row r="950" spans="1:8">
      <c r="A950" s="92" t="str">
        <f t="shared" si="54"/>
        <v>Stara Planina Hold Plc</v>
      </c>
      <c r="B950" s="92" t="str">
        <f t="shared" si="55"/>
        <v>121227995</v>
      </c>
      <c r="C950" s="96">
        <f t="shared" si="56"/>
        <v>45930</v>
      </c>
      <c r="D950" s="92" t="s">
        <v>546</v>
      </c>
      <c r="E950" s="92">
        <v>2</v>
      </c>
      <c r="F950" s="92" t="s">
        <v>545</v>
      </c>
      <c r="G950" s="92" t="s">
        <v>797</v>
      </c>
      <c r="H950" s="97" t="e">
        <f>#REF!</f>
        <v>#REF!</v>
      </c>
    </row>
    <row r="951" spans="1:8">
      <c r="A951" s="92" t="str">
        <f t="shared" si="54"/>
        <v>Stara Planina Hold Plc</v>
      </c>
      <c r="B951" s="92" t="str">
        <f t="shared" si="55"/>
        <v>121227995</v>
      </c>
      <c r="C951" s="96">
        <f t="shared" si="56"/>
        <v>45930</v>
      </c>
      <c r="D951" s="92" t="s">
        <v>548</v>
      </c>
      <c r="E951" s="92">
        <v>2</v>
      </c>
      <c r="F951" s="92" t="s">
        <v>547</v>
      </c>
      <c r="G951" s="92" t="s">
        <v>797</v>
      </c>
      <c r="H951" s="97" t="e">
        <f>#REF!</f>
        <v>#REF!</v>
      </c>
    </row>
    <row r="952" spans="1:8">
      <c r="A952" s="92" t="str">
        <f t="shared" si="54"/>
        <v>Stara Planina Hold Plc</v>
      </c>
      <c r="B952" s="92" t="str">
        <f t="shared" si="55"/>
        <v>121227995</v>
      </c>
      <c r="C952" s="96">
        <f t="shared" si="56"/>
        <v>45930</v>
      </c>
      <c r="D952" s="92" t="s">
        <v>549</v>
      </c>
      <c r="E952" s="92">
        <v>2</v>
      </c>
      <c r="F952" s="92" t="s">
        <v>541</v>
      </c>
      <c r="G952" s="92" t="s">
        <v>797</v>
      </c>
      <c r="H952" s="97" t="e">
        <f>#REF!</f>
        <v>#REF!</v>
      </c>
    </row>
    <row r="953" spans="1:8">
      <c r="A953" s="92" t="str">
        <f t="shared" si="54"/>
        <v>Stara Planina Hold Plc</v>
      </c>
      <c r="B953" s="92" t="str">
        <f t="shared" si="55"/>
        <v>121227995</v>
      </c>
      <c r="C953" s="96">
        <f t="shared" si="56"/>
        <v>45930</v>
      </c>
      <c r="D953" s="92" t="s">
        <v>550</v>
      </c>
      <c r="E953" s="92">
        <v>2</v>
      </c>
      <c r="F953" s="92" t="s">
        <v>534</v>
      </c>
      <c r="G953" s="92" t="s">
        <v>797</v>
      </c>
      <c r="H953" s="97" t="e">
        <f>#REF!</f>
        <v>#REF!</v>
      </c>
    </row>
    <row r="954" spans="1:8">
      <c r="A954" s="92" t="str">
        <f t="shared" si="54"/>
        <v>Stara Planina Hold Plc</v>
      </c>
      <c r="B954" s="92" t="str">
        <f t="shared" si="55"/>
        <v>121227995</v>
      </c>
      <c r="C954" s="96">
        <f t="shared" si="56"/>
        <v>45930</v>
      </c>
      <c r="D954" s="92" t="s">
        <v>551</v>
      </c>
      <c r="E954" s="92">
        <v>2</v>
      </c>
      <c r="F954" s="92" t="s">
        <v>798</v>
      </c>
      <c r="G954" s="92" t="s">
        <v>797</v>
      </c>
      <c r="H954" s="97" t="e">
        <f>#REF!</f>
        <v>#REF!</v>
      </c>
    </row>
    <row r="955" spans="1:8">
      <c r="A955" s="92" t="str">
        <f t="shared" si="54"/>
        <v>Stara Planina Hold Plc</v>
      </c>
      <c r="B955" s="92" t="str">
        <f t="shared" si="55"/>
        <v>121227995</v>
      </c>
      <c r="C955" s="96">
        <f t="shared" si="56"/>
        <v>45930</v>
      </c>
      <c r="D955" s="92" t="s">
        <v>554</v>
      </c>
      <c r="E955" s="92">
        <v>2</v>
      </c>
      <c r="F955" s="92" t="s">
        <v>553</v>
      </c>
      <c r="G955" s="92" t="s">
        <v>797</v>
      </c>
      <c r="H955" s="97" t="e">
        <f>#REF!</f>
        <v>#REF!</v>
      </c>
    </row>
    <row r="956" spans="1:8">
      <c r="A956" s="92" t="str">
        <f t="shared" si="54"/>
        <v>Stara Planina Hold Plc</v>
      </c>
      <c r="B956" s="92" t="str">
        <f t="shared" si="55"/>
        <v>121227995</v>
      </c>
      <c r="C956" s="96">
        <f t="shared" si="56"/>
        <v>45930</v>
      </c>
      <c r="D956" s="92" t="s">
        <v>556</v>
      </c>
      <c r="E956" s="92">
        <v>2</v>
      </c>
      <c r="F956" s="92" t="s">
        <v>555</v>
      </c>
      <c r="G956" s="92" t="s">
        <v>797</v>
      </c>
      <c r="H956" s="97" t="e">
        <f>#REF!</f>
        <v>#REF!</v>
      </c>
    </row>
    <row r="957" spans="1:8">
      <c r="A957" s="92" t="str">
        <f t="shared" si="54"/>
        <v>Stara Planina Hold Plc</v>
      </c>
      <c r="B957" s="92" t="str">
        <f t="shared" si="55"/>
        <v>121227995</v>
      </c>
      <c r="C957" s="96">
        <f t="shared" si="56"/>
        <v>45930</v>
      </c>
      <c r="D957" s="92" t="s">
        <v>558</v>
      </c>
      <c r="E957" s="92">
        <v>2</v>
      </c>
      <c r="F957" s="92" t="s">
        <v>557</v>
      </c>
      <c r="G957" s="92" t="s">
        <v>797</v>
      </c>
      <c r="H957" s="97" t="e">
        <f>#REF!</f>
        <v>#REF!</v>
      </c>
    </row>
    <row r="958" spans="1:8">
      <c r="A958" s="92" t="str">
        <f t="shared" si="54"/>
        <v>Stara Planina Hold Plc</v>
      </c>
      <c r="B958" s="92" t="str">
        <f t="shared" si="55"/>
        <v>121227995</v>
      </c>
      <c r="C958" s="96">
        <f t="shared" si="56"/>
        <v>45930</v>
      </c>
      <c r="D958" s="92" t="s">
        <v>560</v>
      </c>
      <c r="E958" s="92">
        <v>2</v>
      </c>
      <c r="F958" s="92" t="s">
        <v>559</v>
      </c>
      <c r="G958" s="92" t="s">
        <v>797</v>
      </c>
      <c r="H958" s="97" t="e">
        <f>#REF!</f>
        <v>#REF!</v>
      </c>
    </row>
    <row r="959" spans="1:8">
      <c r="A959" s="92" t="str">
        <f t="shared" si="54"/>
        <v>Stara Planina Hold Plc</v>
      </c>
      <c r="B959" s="92" t="str">
        <f t="shared" si="55"/>
        <v>121227995</v>
      </c>
      <c r="C959" s="96">
        <f t="shared" si="56"/>
        <v>45930</v>
      </c>
      <c r="D959" s="92" t="s">
        <v>562</v>
      </c>
      <c r="E959" s="92">
        <v>2</v>
      </c>
      <c r="F959" s="92" t="s">
        <v>561</v>
      </c>
      <c r="G959" s="92" t="s">
        <v>797</v>
      </c>
      <c r="H959" s="97" t="e">
        <f>#REF!</f>
        <v>#REF!</v>
      </c>
    </row>
    <row r="960" spans="1:8">
      <c r="A960" s="92" t="str">
        <f t="shared" si="54"/>
        <v>Stara Planina Hold Plc</v>
      </c>
      <c r="B960" s="92" t="str">
        <f t="shared" si="55"/>
        <v>121227995</v>
      </c>
      <c r="C960" s="96">
        <f t="shared" si="56"/>
        <v>45930</v>
      </c>
      <c r="D960" s="92" t="s">
        <v>564</v>
      </c>
      <c r="E960" s="92">
        <v>2</v>
      </c>
      <c r="F960" s="92" t="s">
        <v>563</v>
      </c>
      <c r="G960" s="92" t="s">
        <v>797</v>
      </c>
      <c r="H960" s="97" t="e">
        <f>#REF!</f>
        <v>#REF!</v>
      </c>
    </row>
    <row r="961" spans="1:8">
      <c r="A961" s="92" t="str">
        <f t="shared" si="54"/>
        <v>Stara Planina Hold Plc</v>
      </c>
      <c r="B961" s="92" t="str">
        <f t="shared" si="55"/>
        <v>121227995</v>
      </c>
      <c r="C961" s="96">
        <f t="shared" si="56"/>
        <v>45930</v>
      </c>
      <c r="D961" s="92" t="s">
        <v>566</v>
      </c>
      <c r="E961" s="92">
        <v>2</v>
      </c>
      <c r="F961" s="92" t="s">
        <v>565</v>
      </c>
      <c r="G961" s="92" t="s">
        <v>797</v>
      </c>
      <c r="H961" s="97" t="e">
        <f>#REF!</f>
        <v>#REF!</v>
      </c>
    </row>
    <row r="962" spans="1:8">
      <c r="A962" s="92" t="str">
        <f t="shared" si="54"/>
        <v>Stara Planina Hold Plc</v>
      </c>
      <c r="B962" s="92" t="str">
        <f t="shared" si="55"/>
        <v>121227995</v>
      </c>
      <c r="C962" s="96">
        <f t="shared" si="56"/>
        <v>45930</v>
      </c>
      <c r="D962" s="92" t="s">
        <v>568</v>
      </c>
      <c r="E962" s="92">
        <v>2</v>
      </c>
      <c r="F962" s="92" t="s">
        <v>567</v>
      </c>
      <c r="G962" s="92" t="s">
        <v>797</v>
      </c>
      <c r="H962" s="97" t="e">
        <f>#REF!</f>
        <v>#REF!</v>
      </c>
    </row>
    <row r="963" spans="1:8">
      <c r="A963" s="92" t="str">
        <f t="shared" si="54"/>
        <v>Stara Planina Hold Plc</v>
      </c>
      <c r="B963" s="92" t="str">
        <f t="shared" si="55"/>
        <v>121227995</v>
      </c>
      <c r="C963" s="96">
        <f t="shared" si="56"/>
        <v>45930</v>
      </c>
      <c r="D963" s="92" t="s">
        <v>570</v>
      </c>
      <c r="E963" s="92">
        <v>2</v>
      </c>
      <c r="F963" s="92" t="s">
        <v>569</v>
      </c>
      <c r="G963" s="92" t="s">
        <v>797</v>
      </c>
      <c r="H963" s="97" t="e">
        <f>#REF!</f>
        <v>#REF!</v>
      </c>
    </row>
    <row r="964" spans="1:8">
      <c r="A964" s="92" t="str">
        <f t="shared" si="54"/>
        <v>Stara Planina Hold Plc</v>
      </c>
      <c r="B964" s="92" t="str">
        <f t="shared" si="55"/>
        <v>121227995</v>
      </c>
      <c r="C964" s="96">
        <f t="shared" si="56"/>
        <v>45930</v>
      </c>
      <c r="D964" s="92" t="s">
        <v>572</v>
      </c>
      <c r="E964" s="92">
        <v>2</v>
      </c>
      <c r="F964" s="92" t="s">
        <v>571</v>
      </c>
      <c r="G964" s="92" t="s">
        <v>797</v>
      </c>
      <c r="H964" s="97" t="e">
        <f>#REF!</f>
        <v>#REF!</v>
      </c>
    </row>
    <row r="965" spans="1:8">
      <c r="A965" s="92" t="str">
        <f t="shared" si="54"/>
        <v>Stara Planina Hold Plc</v>
      </c>
      <c r="B965" s="92" t="str">
        <f t="shared" si="55"/>
        <v>121227995</v>
      </c>
      <c r="C965" s="96">
        <f t="shared" si="56"/>
        <v>45930</v>
      </c>
      <c r="D965" s="92" t="s">
        <v>573</v>
      </c>
      <c r="E965" s="92">
        <v>2</v>
      </c>
      <c r="F965" s="92" t="s">
        <v>799</v>
      </c>
      <c r="G965" s="92" t="s">
        <v>797</v>
      </c>
      <c r="H965" s="97" t="e">
        <f>#REF!</f>
        <v>#REF!</v>
      </c>
    </row>
    <row r="966" spans="1:8">
      <c r="A966" s="92" t="str">
        <f t="shared" si="54"/>
        <v>Stara Planina Hold Plc</v>
      </c>
      <c r="B966" s="92" t="str">
        <f t="shared" si="55"/>
        <v>121227995</v>
      </c>
      <c r="C966" s="96">
        <f t="shared" si="56"/>
        <v>45930</v>
      </c>
      <c r="D966" s="92" t="s">
        <v>575</v>
      </c>
      <c r="E966" s="92">
        <v>2</v>
      </c>
      <c r="F966" s="92" t="s">
        <v>800</v>
      </c>
      <c r="G966" s="92" t="s">
        <v>797</v>
      </c>
      <c r="H966" s="97" t="e">
        <f>#REF!</f>
        <v>#REF!</v>
      </c>
    </row>
    <row r="967" spans="1:8">
      <c r="A967" s="92" t="str">
        <f t="shared" si="54"/>
        <v>Stara Planina Hold Plc</v>
      </c>
      <c r="B967" s="92" t="str">
        <f t="shared" si="55"/>
        <v>121227995</v>
      </c>
      <c r="C967" s="96">
        <f t="shared" si="56"/>
        <v>45930</v>
      </c>
      <c r="D967" s="92" t="s">
        <v>576</v>
      </c>
      <c r="E967" s="92">
        <v>2</v>
      </c>
      <c r="F967" s="92" t="s">
        <v>801</v>
      </c>
      <c r="G967" s="92" t="s">
        <v>797</v>
      </c>
      <c r="H967" s="97" t="e">
        <f>#REF!</f>
        <v>#REF!</v>
      </c>
    </row>
    <row r="968" spans="1:8">
      <c r="A968" s="92" t="str">
        <f t="shared" si="54"/>
        <v>Stara Planina Hold Plc</v>
      </c>
      <c r="B968" s="92" t="str">
        <f t="shared" si="55"/>
        <v>121227995</v>
      </c>
      <c r="C968" s="96">
        <f t="shared" si="56"/>
        <v>45930</v>
      </c>
      <c r="D968" s="92" t="s">
        <v>578</v>
      </c>
      <c r="E968" s="92">
        <v>2</v>
      </c>
      <c r="F968" s="92" t="s">
        <v>802</v>
      </c>
      <c r="G968" s="92" t="s">
        <v>797</v>
      </c>
      <c r="H968" s="97" t="e">
        <f>#REF!</f>
        <v>#REF!</v>
      </c>
    </row>
    <row r="969" spans="1:8">
      <c r="A969" s="92" t="str">
        <f t="shared" si="54"/>
        <v>Stara Planina Hold Plc</v>
      </c>
      <c r="B969" s="92" t="str">
        <f t="shared" si="55"/>
        <v>121227995</v>
      </c>
      <c r="C969" s="96">
        <f t="shared" si="56"/>
        <v>45930</v>
      </c>
      <c r="D969" s="92" t="s">
        <v>580</v>
      </c>
      <c r="E969" s="92">
        <v>2</v>
      </c>
      <c r="F969" s="92" t="s">
        <v>579</v>
      </c>
      <c r="G969" s="92" t="s">
        <v>797</v>
      </c>
      <c r="H969" s="97" t="e">
        <f>#REF!</f>
        <v>#REF!</v>
      </c>
    </row>
    <row r="970" spans="1:8">
      <c r="A970" s="92" t="str">
        <f t="shared" si="54"/>
        <v>Stara Planina Hold Plc</v>
      </c>
      <c r="B970" s="92" t="str">
        <f t="shared" si="55"/>
        <v>121227995</v>
      </c>
      <c r="C970" s="96">
        <f t="shared" si="56"/>
        <v>45930</v>
      </c>
      <c r="D970" s="92" t="s">
        <v>581</v>
      </c>
      <c r="E970" s="92">
        <v>2</v>
      </c>
      <c r="F970" s="92" t="s">
        <v>803</v>
      </c>
      <c r="G970" s="92" t="s">
        <v>797</v>
      </c>
      <c r="H970" s="97" t="e">
        <f>#REF!</f>
        <v>#REF!</v>
      </c>
    </row>
    <row r="971" spans="1:8">
      <c r="A971" s="92" t="str">
        <f t="shared" si="54"/>
        <v>Stara Planina Hold Plc</v>
      </c>
      <c r="B971" s="92" t="str">
        <f t="shared" si="55"/>
        <v>121227995</v>
      </c>
      <c r="C971" s="96">
        <f t="shared" si="56"/>
        <v>45930</v>
      </c>
      <c r="D971" s="92" t="s">
        <v>582</v>
      </c>
      <c r="E971" s="92">
        <v>2</v>
      </c>
      <c r="F971" s="92" t="s">
        <v>804</v>
      </c>
      <c r="G971" s="92" t="s">
        <v>797</v>
      </c>
      <c r="H971" s="97" t="e">
        <f>#REF!</f>
        <v>#REF!</v>
      </c>
    </row>
    <row r="972" spans="1:8">
      <c r="A972" s="92" t="str">
        <f t="shared" si="54"/>
        <v>Stara Planina Hold Plc</v>
      </c>
      <c r="B972" s="92" t="str">
        <f t="shared" si="55"/>
        <v>121227995</v>
      </c>
      <c r="C972" s="96">
        <f t="shared" si="56"/>
        <v>45930</v>
      </c>
      <c r="D972" s="92" t="s">
        <v>583</v>
      </c>
      <c r="E972" s="92">
        <v>2</v>
      </c>
      <c r="F972" s="92" t="s">
        <v>805</v>
      </c>
      <c r="G972" s="92" t="s">
        <v>797</v>
      </c>
      <c r="H972" s="97" t="e">
        <f>#REF!</f>
        <v>#REF!</v>
      </c>
    </row>
    <row r="973" spans="1:8">
      <c r="A973" s="92" t="str">
        <f t="shared" si="54"/>
        <v>Stara Planina Hold Plc</v>
      </c>
      <c r="B973" s="92" t="str">
        <f t="shared" si="55"/>
        <v>121227995</v>
      </c>
      <c r="C973" s="96">
        <f t="shared" si="56"/>
        <v>45930</v>
      </c>
      <c r="D973" s="92" t="s">
        <v>585</v>
      </c>
      <c r="E973" s="92">
        <v>2</v>
      </c>
      <c r="F973" s="92" t="s">
        <v>559</v>
      </c>
      <c r="G973" s="92" t="s">
        <v>797</v>
      </c>
      <c r="H973" s="97" t="e">
        <f>#REF!</f>
        <v>#REF!</v>
      </c>
    </row>
    <row r="974" spans="1:8">
      <c r="A974" s="92" t="str">
        <f t="shared" si="54"/>
        <v>Stara Planina Hold Plc</v>
      </c>
      <c r="B974" s="92" t="str">
        <f t="shared" si="55"/>
        <v>121227995</v>
      </c>
      <c r="C974" s="96">
        <f t="shared" si="56"/>
        <v>45930</v>
      </c>
      <c r="D974" s="92" t="s">
        <v>586</v>
      </c>
      <c r="E974" s="92">
        <v>2</v>
      </c>
      <c r="F974" s="92" t="s">
        <v>552</v>
      </c>
      <c r="G974" s="92" t="s">
        <v>797</v>
      </c>
      <c r="H974" s="97" t="e">
        <f>#REF!</f>
        <v>#REF!</v>
      </c>
    </row>
    <row r="975" spans="1:8">
      <c r="A975" s="92" t="str">
        <f t="shared" si="54"/>
        <v>Stara Planina Hold Plc</v>
      </c>
      <c r="B975" s="92" t="str">
        <f t="shared" si="55"/>
        <v>121227995</v>
      </c>
      <c r="C975" s="96">
        <f t="shared" si="56"/>
        <v>45930</v>
      </c>
      <c r="D975" s="92" t="s">
        <v>588</v>
      </c>
      <c r="E975" s="92">
        <v>2</v>
      </c>
      <c r="F975" s="92" t="s">
        <v>587</v>
      </c>
      <c r="G975" s="92" t="s">
        <v>797</v>
      </c>
      <c r="H975" s="97" t="e">
        <f>#REF!</f>
        <v>#REF!</v>
      </c>
    </row>
    <row r="976" spans="1:8">
      <c r="A976" s="92" t="str">
        <f t="shared" ref="A976:A1039" si="57">pdeName</f>
        <v>Stara Planina Hold Plc</v>
      </c>
      <c r="B976" s="92" t="str">
        <f t="shared" ref="B976:B1039" si="58">pdeBulstat</f>
        <v>121227995</v>
      </c>
      <c r="C976" s="96">
        <f t="shared" ref="C976:C1039" si="59">endDate</f>
        <v>45930</v>
      </c>
      <c r="D976" s="92" t="s">
        <v>533</v>
      </c>
      <c r="E976" s="92">
        <v>3</v>
      </c>
      <c r="F976" s="92" t="s">
        <v>532</v>
      </c>
      <c r="G976" s="92" t="s">
        <v>797</v>
      </c>
      <c r="H976" s="97" t="e">
        <f>#REF!</f>
        <v>#REF!</v>
      </c>
    </row>
    <row r="977" spans="1:8">
      <c r="A977" s="92" t="str">
        <f t="shared" si="57"/>
        <v>Stara Planina Hold Plc</v>
      </c>
      <c r="B977" s="92" t="str">
        <f t="shared" si="58"/>
        <v>121227995</v>
      </c>
      <c r="C977" s="96">
        <f t="shared" si="59"/>
        <v>45930</v>
      </c>
      <c r="D977" s="92" t="s">
        <v>536</v>
      </c>
      <c r="E977" s="92">
        <v>3</v>
      </c>
      <c r="F977" s="92" t="s">
        <v>535</v>
      </c>
      <c r="G977" s="92" t="s">
        <v>797</v>
      </c>
      <c r="H977" s="97" t="e">
        <f>#REF!</f>
        <v>#REF!</v>
      </c>
    </row>
    <row r="978" spans="1:8">
      <c r="A978" s="92" t="str">
        <f t="shared" si="57"/>
        <v>Stara Planina Hold Plc</v>
      </c>
      <c r="B978" s="92" t="str">
        <f t="shared" si="58"/>
        <v>121227995</v>
      </c>
      <c r="C978" s="96">
        <f t="shared" si="59"/>
        <v>45930</v>
      </c>
      <c r="D978" s="92" t="s">
        <v>538</v>
      </c>
      <c r="E978" s="92">
        <v>3</v>
      </c>
      <c r="F978" s="92" t="s">
        <v>537</v>
      </c>
      <c r="G978" s="92" t="s">
        <v>797</v>
      </c>
      <c r="H978" s="97" t="e">
        <f>#REF!</f>
        <v>#REF!</v>
      </c>
    </row>
    <row r="979" spans="1:8">
      <c r="A979" s="92" t="str">
        <f t="shared" si="57"/>
        <v>Stara Planina Hold Plc</v>
      </c>
      <c r="B979" s="92" t="str">
        <f t="shared" si="58"/>
        <v>121227995</v>
      </c>
      <c r="C979" s="96">
        <f t="shared" si="59"/>
        <v>45930</v>
      </c>
      <c r="D979" s="92" t="s">
        <v>540</v>
      </c>
      <c r="E979" s="92">
        <v>3</v>
      </c>
      <c r="F979" s="92" t="s">
        <v>539</v>
      </c>
      <c r="G979" s="92" t="s">
        <v>797</v>
      </c>
      <c r="H979" s="97" t="e">
        <f>#REF!</f>
        <v>#REF!</v>
      </c>
    </row>
    <row r="980" spans="1:8">
      <c r="A980" s="92" t="str">
        <f t="shared" si="57"/>
        <v>Stara Planina Hold Plc</v>
      </c>
      <c r="B980" s="92" t="str">
        <f t="shared" si="58"/>
        <v>121227995</v>
      </c>
      <c r="C980" s="96">
        <f t="shared" si="59"/>
        <v>45930</v>
      </c>
      <c r="D980" s="92" t="s">
        <v>542</v>
      </c>
      <c r="E980" s="92">
        <v>3</v>
      </c>
      <c r="F980" s="92" t="s">
        <v>541</v>
      </c>
      <c r="G980" s="92" t="s">
        <v>797</v>
      </c>
      <c r="H980" s="97" t="e">
        <f>#REF!</f>
        <v>#REF!</v>
      </c>
    </row>
    <row r="981" spans="1:8">
      <c r="A981" s="92" t="str">
        <f t="shared" si="57"/>
        <v>Stara Planina Hold Plc</v>
      </c>
      <c r="B981" s="92" t="str">
        <f t="shared" si="58"/>
        <v>121227995</v>
      </c>
      <c r="C981" s="96">
        <f t="shared" si="59"/>
        <v>45930</v>
      </c>
      <c r="D981" s="92" t="s">
        <v>544</v>
      </c>
      <c r="E981" s="92">
        <v>3</v>
      </c>
      <c r="F981" s="92" t="s">
        <v>543</v>
      </c>
      <c r="G981" s="92" t="s">
        <v>797</v>
      </c>
      <c r="H981" s="97" t="e">
        <f>#REF!</f>
        <v>#REF!</v>
      </c>
    </row>
    <row r="982" spans="1:8">
      <c r="A982" s="92" t="str">
        <f t="shared" si="57"/>
        <v>Stara Planina Hold Plc</v>
      </c>
      <c r="B982" s="92" t="str">
        <f t="shared" si="58"/>
        <v>121227995</v>
      </c>
      <c r="C982" s="96">
        <f t="shared" si="59"/>
        <v>45930</v>
      </c>
      <c r="D982" s="92" t="s">
        <v>546</v>
      </c>
      <c r="E982" s="92">
        <v>3</v>
      </c>
      <c r="F982" s="92" t="s">
        <v>545</v>
      </c>
      <c r="G982" s="92" t="s">
        <v>797</v>
      </c>
      <c r="H982" s="97" t="e">
        <f>#REF!</f>
        <v>#REF!</v>
      </c>
    </row>
    <row r="983" spans="1:8">
      <c r="A983" s="92" t="str">
        <f t="shared" si="57"/>
        <v>Stara Planina Hold Plc</v>
      </c>
      <c r="B983" s="92" t="str">
        <f t="shared" si="58"/>
        <v>121227995</v>
      </c>
      <c r="C983" s="96">
        <f t="shared" si="59"/>
        <v>45930</v>
      </c>
      <c r="D983" s="92" t="s">
        <v>548</v>
      </c>
      <c r="E983" s="92">
        <v>3</v>
      </c>
      <c r="F983" s="92" t="s">
        <v>547</v>
      </c>
      <c r="G983" s="92" t="s">
        <v>797</v>
      </c>
      <c r="H983" s="97" t="e">
        <f>#REF!</f>
        <v>#REF!</v>
      </c>
    </row>
    <row r="984" spans="1:8">
      <c r="A984" s="92" t="str">
        <f t="shared" si="57"/>
        <v>Stara Planina Hold Plc</v>
      </c>
      <c r="B984" s="92" t="str">
        <f t="shared" si="58"/>
        <v>121227995</v>
      </c>
      <c r="C984" s="96">
        <f t="shared" si="59"/>
        <v>45930</v>
      </c>
      <c r="D984" s="92" t="s">
        <v>549</v>
      </c>
      <c r="E984" s="92">
        <v>3</v>
      </c>
      <c r="F984" s="92" t="s">
        <v>541</v>
      </c>
      <c r="G984" s="92" t="s">
        <v>797</v>
      </c>
      <c r="H984" s="97" t="e">
        <f>#REF!</f>
        <v>#REF!</v>
      </c>
    </row>
    <row r="985" spans="1:8">
      <c r="A985" s="92" t="str">
        <f t="shared" si="57"/>
        <v>Stara Planina Hold Plc</v>
      </c>
      <c r="B985" s="92" t="str">
        <f t="shared" si="58"/>
        <v>121227995</v>
      </c>
      <c r="C985" s="96">
        <f t="shared" si="59"/>
        <v>45930</v>
      </c>
      <c r="D985" s="92" t="s">
        <v>550</v>
      </c>
      <c r="E985" s="92">
        <v>3</v>
      </c>
      <c r="F985" s="92" t="s">
        <v>534</v>
      </c>
      <c r="G985" s="92" t="s">
        <v>797</v>
      </c>
      <c r="H985" s="97" t="e">
        <f>#REF!</f>
        <v>#REF!</v>
      </c>
    </row>
    <row r="986" spans="1:8">
      <c r="A986" s="92" t="str">
        <f t="shared" si="57"/>
        <v>Stara Planina Hold Plc</v>
      </c>
      <c r="B986" s="92" t="str">
        <f t="shared" si="58"/>
        <v>121227995</v>
      </c>
      <c r="C986" s="96">
        <f t="shared" si="59"/>
        <v>45930</v>
      </c>
      <c r="D986" s="92" t="s">
        <v>551</v>
      </c>
      <c r="E986" s="92">
        <v>3</v>
      </c>
      <c r="F986" s="92" t="s">
        <v>798</v>
      </c>
      <c r="G986" s="92" t="s">
        <v>797</v>
      </c>
      <c r="H986" s="97" t="e">
        <f>#REF!</f>
        <v>#REF!</v>
      </c>
    </row>
    <row r="987" spans="1:8">
      <c r="A987" s="92" t="str">
        <f t="shared" si="57"/>
        <v>Stara Planina Hold Plc</v>
      </c>
      <c r="B987" s="92" t="str">
        <f t="shared" si="58"/>
        <v>121227995</v>
      </c>
      <c r="C987" s="96">
        <f t="shared" si="59"/>
        <v>45930</v>
      </c>
      <c r="D987" s="92" t="s">
        <v>554</v>
      </c>
      <c r="E987" s="92">
        <v>3</v>
      </c>
      <c r="F987" s="92" t="s">
        <v>553</v>
      </c>
      <c r="G987" s="92" t="s">
        <v>797</v>
      </c>
      <c r="H987" s="97" t="e">
        <f>#REF!</f>
        <v>#REF!</v>
      </c>
    </row>
    <row r="988" spans="1:8">
      <c r="A988" s="92" t="str">
        <f t="shared" si="57"/>
        <v>Stara Planina Hold Plc</v>
      </c>
      <c r="B988" s="92" t="str">
        <f t="shared" si="58"/>
        <v>121227995</v>
      </c>
      <c r="C988" s="96">
        <f t="shared" si="59"/>
        <v>45930</v>
      </c>
      <c r="D988" s="92" t="s">
        <v>556</v>
      </c>
      <c r="E988" s="92">
        <v>3</v>
      </c>
      <c r="F988" s="92" t="s">
        <v>555</v>
      </c>
      <c r="G988" s="92" t="s">
        <v>797</v>
      </c>
      <c r="H988" s="97" t="e">
        <f>#REF!</f>
        <v>#REF!</v>
      </c>
    </row>
    <row r="989" spans="1:8">
      <c r="A989" s="92" t="str">
        <f t="shared" si="57"/>
        <v>Stara Planina Hold Plc</v>
      </c>
      <c r="B989" s="92" t="str">
        <f t="shared" si="58"/>
        <v>121227995</v>
      </c>
      <c r="C989" s="96">
        <f t="shared" si="59"/>
        <v>45930</v>
      </c>
      <c r="D989" s="92" t="s">
        <v>558</v>
      </c>
      <c r="E989" s="92">
        <v>3</v>
      </c>
      <c r="F989" s="92" t="s">
        <v>557</v>
      </c>
      <c r="G989" s="92" t="s">
        <v>797</v>
      </c>
      <c r="H989" s="97" t="e">
        <f>#REF!</f>
        <v>#REF!</v>
      </c>
    </row>
    <row r="990" spans="1:8">
      <c r="A990" s="92" t="str">
        <f t="shared" si="57"/>
        <v>Stara Planina Hold Plc</v>
      </c>
      <c r="B990" s="92" t="str">
        <f t="shared" si="58"/>
        <v>121227995</v>
      </c>
      <c r="C990" s="96">
        <f t="shared" si="59"/>
        <v>45930</v>
      </c>
      <c r="D990" s="92" t="s">
        <v>560</v>
      </c>
      <c r="E990" s="92">
        <v>3</v>
      </c>
      <c r="F990" s="92" t="s">
        <v>559</v>
      </c>
      <c r="G990" s="92" t="s">
        <v>797</v>
      </c>
      <c r="H990" s="97" t="e">
        <f>#REF!</f>
        <v>#REF!</v>
      </c>
    </row>
    <row r="991" spans="1:8">
      <c r="A991" s="92" t="str">
        <f t="shared" si="57"/>
        <v>Stara Planina Hold Plc</v>
      </c>
      <c r="B991" s="92" t="str">
        <f t="shared" si="58"/>
        <v>121227995</v>
      </c>
      <c r="C991" s="96">
        <f t="shared" si="59"/>
        <v>45930</v>
      </c>
      <c r="D991" s="92" t="s">
        <v>562</v>
      </c>
      <c r="E991" s="92">
        <v>3</v>
      </c>
      <c r="F991" s="92" t="s">
        <v>561</v>
      </c>
      <c r="G991" s="92" t="s">
        <v>797</v>
      </c>
      <c r="H991" s="97" t="e">
        <f>#REF!</f>
        <v>#REF!</v>
      </c>
    </row>
    <row r="992" spans="1:8">
      <c r="A992" s="92" t="str">
        <f t="shared" si="57"/>
        <v>Stara Planina Hold Plc</v>
      </c>
      <c r="B992" s="92" t="str">
        <f t="shared" si="58"/>
        <v>121227995</v>
      </c>
      <c r="C992" s="96">
        <f t="shared" si="59"/>
        <v>45930</v>
      </c>
      <c r="D992" s="92" t="s">
        <v>564</v>
      </c>
      <c r="E992" s="92">
        <v>3</v>
      </c>
      <c r="F992" s="92" t="s">
        <v>563</v>
      </c>
      <c r="G992" s="92" t="s">
        <v>797</v>
      </c>
      <c r="H992" s="97" t="e">
        <f>#REF!</f>
        <v>#REF!</v>
      </c>
    </row>
    <row r="993" spans="1:8">
      <c r="A993" s="92" t="str">
        <f t="shared" si="57"/>
        <v>Stara Planina Hold Plc</v>
      </c>
      <c r="B993" s="92" t="str">
        <f t="shared" si="58"/>
        <v>121227995</v>
      </c>
      <c r="C993" s="96">
        <f t="shared" si="59"/>
        <v>45930</v>
      </c>
      <c r="D993" s="92" t="s">
        <v>566</v>
      </c>
      <c r="E993" s="92">
        <v>3</v>
      </c>
      <c r="F993" s="92" t="s">
        <v>565</v>
      </c>
      <c r="G993" s="92" t="s">
        <v>797</v>
      </c>
      <c r="H993" s="97" t="e">
        <f>#REF!</f>
        <v>#REF!</v>
      </c>
    </row>
    <row r="994" spans="1:8">
      <c r="A994" s="92" t="str">
        <f t="shared" si="57"/>
        <v>Stara Planina Hold Plc</v>
      </c>
      <c r="B994" s="92" t="str">
        <f t="shared" si="58"/>
        <v>121227995</v>
      </c>
      <c r="C994" s="96">
        <f t="shared" si="59"/>
        <v>45930</v>
      </c>
      <c r="D994" s="92" t="s">
        <v>568</v>
      </c>
      <c r="E994" s="92">
        <v>3</v>
      </c>
      <c r="F994" s="92" t="s">
        <v>567</v>
      </c>
      <c r="G994" s="92" t="s">
        <v>797</v>
      </c>
      <c r="H994" s="97" t="e">
        <f>#REF!</f>
        <v>#REF!</v>
      </c>
    </row>
    <row r="995" spans="1:8">
      <c r="A995" s="92" t="str">
        <f t="shared" si="57"/>
        <v>Stara Planina Hold Plc</v>
      </c>
      <c r="B995" s="92" t="str">
        <f t="shared" si="58"/>
        <v>121227995</v>
      </c>
      <c r="C995" s="96">
        <f t="shared" si="59"/>
        <v>45930</v>
      </c>
      <c r="D995" s="92" t="s">
        <v>570</v>
      </c>
      <c r="E995" s="92">
        <v>3</v>
      </c>
      <c r="F995" s="92" t="s">
        <v>569</v>
      </c>
      <c r="G995" s="92" t="s">
        <v>797</v>
      </c>
      <c r="H995" s="97" t="e">
        <f>#REF!</f>
        <v>#REF!</v>
      </c>
    </row>
    <row r="996" spans="1:8">
      <c r="A996" s="92" t="str">
        <f t="shared" si="57"/>
        <v>Stara Planina Hold Plc</v>
      </c>
      <c r="B996" s="92" t="str">
        <f t="shared" si="58"/>
        <v>121227995</v>
      </c>
      <c r="C996" s="96">
        <f t="shared" si="59"/>
        <v>45930</v>
      </c>
      <c r="D996" s="92" t="s">
        <v>572</v>
      </c>
      <c r="E996" s="92">
        <v>3</v>
      </c>
      <c r="F996" s="92" t="s">
        <v>571</v>
      </c>
      <c r="G996" s="92" t="s">
        <v>797</v>
      </c>
      <c r="H996" s="97" t="e">
        <f>#REF!</f>
        <v>#REF!</v>
      </c>
    </row>
    <row r="997" spans="1:8">
      <c r="A997" s="92" t="str">
        <f t="shared" si="57"/>
        <v>Stara Planina Hold Plc</v>
      </c>
      <c r="B997" s="92" t="str">
        <f t="shared" si="58"/>
        <v>121227995</v>
      </c>
      <c r="C997" s="96">
        <f t="shared" si="59"/>
        <v>45930</v>
      </c>
      <c r="D997" s="92" t="s">
        <v>573</v>
      </c>
      <c r="E997" s="92">
        <v>3</v>
      </c>
      <c r="F997" s="92" t="s">
        <v>799</v>
      </c>
      <c r="G997" s="92" t="s">
        <v>797</v>
      </c>
      <c r="H997" s="97" t="e">
        <f>#REF!</f>
        <v>#REF!</v>
      </c>
    </row>
    <row r="998" spans="1:8">
      <c r="A998" s="92" t="str">
        <f t="shared" si="57"/>
        <v>Stara Planina Hold Plc</v>
      </c>
      <c r="B998" s="92" t="str">
        <f t="shared" si="58"/>
        <v>121227995</v>
      </c>
      <c r="C998" s="96">
        <f t="shared" si="59"/>
        <v>45930</v>
      </c>
      <c r="D998" s="92" t="s">
        <v>575</v>
      </c>
      <c r="E998" s="92">
        <v>3</v>
      </c>
      <c r="F998" s="92" t="s">
        <v>800</v>
      </c>
      <c r="G998" s="92" t="s">
        <v>797</v>
      </c>
      <c r="H998" s="97" t="e">
        <f>#REF!</f>
        <v>#REF!</v>
      </c>
    </row>
    <row r="999" spans="1:8">
      <c r="A999" s="92" t="str">
        <f t="shared" si="57"/>
        <v>Stara Planina Hold Plc</v>
      </c>
      <c r="B999" s="92" t="str">
        <f t="shared" si="58"/>
        <v>121227995</v>
      </c>
      <c r="C999" s="96">
        <f t="shared" si="59"/>
        <v>45930</v>
      </c>
      <c r="D999" s="92" t="s">
        <v>576</v>
      </c>
      <c r="E999" s="92">
        <v>3</v>
      </c>
      <c r="F999" s="92" t="s">
        <v>801</v>
      </c>
      <c r="G999" s="92" t="s">
        <v>797</v>
      </c>
      <c r="H999" s="97" t="e">
        <f>#REF!</f>
        <v>#REF!</v>
      </c>
    </row>
    <row r="1000" spans="1:8">
      <c r="A1000" s="92" t="str">
        <f t="shared" si="57"/>
        <v>Stara Planina Hold Plc</v>
      </c>
      <c r="B1000" s="92" t="str">
        <f t="shared" si="58"/>
        <v>121227995</v>
      </c>
      <c r="C1000" s="96">
        <f t="shared" si="59"/>
        <v>45930</v>
      </c>
      <c r="D1000" s="92" t="s">
        <v>578</v>
      </c>
      <c r="E1000" s="92">
        <v>3</v>
      </c>
      <c r="F1000" s="92" t="s">
        <v>802</v>
      </c>
      <c r="G1000" s="92" t="s">
        <v>797</v>
      </c>
      <c r="H1000" s="97" t="e">
        <f>#REF!</f>
        <v>#REF!</v>
      </c>
    </row>
    <row r="1001" spans="1:8">
      <c r="A1001" s="92" t="str">
        <f t="shared" si="57"/>
        <v>Stara Planina Hold Plc</v>
      </c>
      <c r="B1001" s="92" t="str">
        <f t="shared" si="58"/>
        <v>121227995</v>
      </c>
      <c r="C1001" s="96">
        <f t="shared" si="59"/>
        <v>45930</v>
      </c>
      <c r="D1001" s="92" t="s">
        <v>580</v>
      </c>
      <c r="E1001" s="92">
        <v>3</v>
      </c>
      <c r="F1001" s="92" t="s">
        <v>579</v>
      </c>
      <c r="G1001" s="92" t="s">
        <v>797</v>
      </c>
      <c r="H1001" s="97" t="e">
        <f>#REF!</f>
        <v>#REF!</v>
      </c>
    </row>
    <row r="1002" spans="1:8">
      <c r="A1002" s="92" t="str">
        <f t="shared" si="57"/>
        <v>Stara Planina Hold Plc</v>
      </c>
      <c r="B1002" s="92" t="str">
        <f t="shared" si="58"/>
        <v>121227995</v>
      </c>
      <c r="C1002" s="96">
        <f t="shared" si="59"/>
        <v>45930</v>
      </c>
      <c r="D1002" s="92" t="s">
        <v>581</v>
      </c>
      <c r="E1002" s="92">
        <v>3</v>
      </c>
      <c r="F1002" s="92" t="s">
        <v>803</v>
      </c>
      <c r="G1002" s="92" t="s">
        <v>797</v>
      </c>
      <c r="H1002" s="97" t="e">
        <f>#REF!</f>
        <v>#REF!</v>
      </c>
    </row>
    <row r="1003" spans="1:8">
      <c r="A1003" s="92" t="str">
        <f t="shared" si="57"/>
        <v>Stara Planina Hold Plc</v>
      </c>
      <c r="B1003" s="92" t="str">
        <f t="shared" si="58"/>
        <v>121227995</v>
      </c>
      <c r="C1003" s="96">
        <f t="shared" si="59"/>
        <v>45930</v>
      </c>
      <c r="D1003" s="92" t="s">
        <v>582</v>
      </c>
      <c r="E1003" s="92">
        <v>3</v>
      </c>
      <c r="F1003" s="92" t="s">
        <v>804</v>
      </c>
      <c r="G1003" s="92" t="s">
        <v>797</v>
      </c>
      <c r="H1003" s="97" t="e">
        <f>#REF!</f>
        <v>#REF!</v>
      </c>
    </row>
    <row r="1004" spans="1:8">
      <c r="A1004" s="92" t="str">
        <f t="shared" si="57"/>
        <v>Stara Planina Hold Plc</v>
      </c>
      <c r="B1004" s="92" t="str">
        <f t="shared" si="58"/>
        <v>121227995</v>
      </c>
      <c r="C1004" s="96">
        <f t="shared" si="59"/>
        <v>45930</v>
      </c>
      <c r="D1004" s="92" t="s">
        <v>583</v>
      </c>
      <c r="E1004" s="92">
        <v>3</v>
      </c>
      <c r="F1004" s="92" t="s">
        <v>805</v>
      </c>
      <c r="G1004" s="92" t="s">
        <v>797</v>
      </c>
      <c r="H1004" s="97" t="e">
        <f>#REF!</f>
        <v>#REF!</v>
      </c>
    </row>
    <row r="1005" spans="1:8">
      <c r="A1005" s="92" t="str">
        <f t="shared" si="57"/>
        <v>Stara Planina Hold Plc</v>
      </c>
      <c r="B1005" s="92" t="str">
        <f t="shared" si="58"/>
        <v>121227995</v>
      </c>
      <c r="C1005" s="96">
        <f t="shared" si="59"/>
        <v>45930</v>
      </c>
      <c r="D1005" s="92" t="s">
        <v>585</v>
      </c>
      <c r="E1005" s="92">
        <v>3</v>
      </c>
      <c r="F1005" s="92" t="s">
        <v>559</v>
      </c>
      <c r="G1005" s="92" t="s">
        <v>797</v>
      </c>
      <c r="H1005" s="97" t="e">
        <f>#REF!</f>
        <v>#REF!</v>
      </c>
    </row>
    <row r="1006" spans="1:8">
      <c r="A1006" s="92" t="str">
        <f t="shared" si="57"/>
        <v>Stara Planina Hold Plc</v>
      </c>
      <c r="B1006" s="92" t="str">
        <f t="shared" si="58"/>
        <v>121227995</v>
      </c>
      <c r="C1006" s="96">
        <f t="shared" si="59"/>
        <v>45930</v>
      </c>
      <c r="D1006" s="92" t="s">
        <v>586</v>
      </c>
      <c r="E1006" s="92">
        <v>3</v>
      </c>
      <c r="F1006" s="92" t="s">
        <v>552</v>
      </c>
      <c r="G1006" s="92" t="s">
        <v>797</v>
      </c>
      <c r="H1006" s="97" t="e">
        <f>#REF!</f>
        <v>#REF!</v>
      </c>
    </row>
    <row r="1007" spans="1:8">
      <c r="A1007" s="92" t="str">
        <f t="shared" si="57"/>
        <v>Stara Planina Hold Plc</v>
      </c>
      <c r="B1007" s="92" t="str">
        <f t="shared" si="58"/>
        <v>121227995</v>
      </c>
      <c r="C1007" s="96">
        <f t="shared" si="59"/>
        <v>45930</v>
      </c>
      <c r="D1007" s="92" t="s">
        <v>588</v>
      </c>
      <c r="E1007" s="92">
        <v>3</v>
      </c>
      <c r="F1007" s="92" t="s">
        <v>587</v>
      </c>
      <c r="G1007" s="92" t="s">
        <v>797</v>
      </c>
      <c r="H1007" s="97" t="e">
        <f>#REF!</f>
        <v>#REF!</v>
      </c>
    </row>
    <row r="1008" spans="1:8">
      <c r="A1008" s="92" t="str">
        <f t="shared" si="57"/>
        <v>Stara Planina Hold Plc</v>
      </c>
      <c r="B1008" s="92" t="str">
        <f t="shared" si="58"/>
        <v>121227995</v>
      </c>
      <c r="C1008" s="96">
        <f t="shared" si="59"/>
        <v>45930</v>
      </c>
      <c r="D1008" s="92" t="s">
        <v>591</v>
      </c>
      <c r="E1008" s="92">
        <v>1</v>
      </c>
      <c r="F1008" s="92" t="s">
        <v>590</v>
      </c>
      <c r="G1008" s="92" t="s">
        <v>806</v>
      </c>
      <c r="H1008" s="92" t="e">
        <f>#REF!</f>
        <v>#REF!</v>
      </c>
    </row>
    <row r="1009" spans="1:8">
      <c r="A1009" s="92" t="str">
        <f t="shared" si="57"/>
        <v>Stara Planina Hold Plc</v>
      </c>
      <c r="B1009" s="92" t="str">
        <f t="shared" si="58"/>
        <v>121227995</v>
      </c>
      <c r="C1009" s="96">
        <f t="shared" si="59"/>
        <v>45930</v>
      </c>
      <c r="D1009" s="92" t="s">
        <v>593</v>
      </c>
      <c r="E1009" s="92">
        <v>1</v>
      </c>
      <c r="F1009" s="92" t="s">
        <v>592</v>
      </c>
      <c r="G1009" s="92" t="s">
        <v>806</v>
      </c>
      <c r="H1009" s="92" t="e">
        <f>#REF!</f>
        <v>#REF!</v>
      </c>
    </row>
    <row r="1010" spans="1:8">
      <c r="A1010" s="92" t="str">
        <f t="shared" si="57"/>
        <v>Stara Planina Hold Plc</v>
      </c>
      <c r="B1010" s="92" t="str">
        <f t="shared" si="58"/>
        <v>121227995</v>
      </c>
      <c r="C1010" s="96">
        <f t="shared" si="59"/>
        <v>45930</v>
      </c>
      <c r="D1010" s="92" t="s">
        <v>595</v>
      </c>
      <c r="E1010" s="92">
        <v>1</v>
      </c>
      <c r="F1010" s="92" t="s">
        <v>594</v>
      </c>
      <c r="G1010" s="92" t="s">
        <v>806</v>
      </c>
      <c r="H1010" s="92" t="e">
        <f>#REF!</f>
        <v>#REF!</v>
      </c>
    </row>
    <row r="1011" spans="1:8">
      <c r="A1011" s="92" t="str">
        <f t="shared" si="57"/>
        <v>Stara Planina Hold Plc</v>
      </c>
      <c r="B1011" s="92" t="str">
        <f t="shared" si="58"/>
        <v>121227995</v>
      </c>
      <c r="C1011" s="96">
        <f t="shared" si="59"/>
        <v>45930</v>
      </c>
      <c r="D1011" s="92" t="s">
        <v>596</v>
      </c>
      <c r="E1011" s="92">
        <v>1</v>
      </c>
      <c r="F1011" s="92" t="s">
        <v>584</v>
      </c>
      <c r="G1011" s="92" t="s">
        <v>806</v>
      </c>
      <c r="H1011" s="92" t="e">
        <f>#REF!</f>
        <v>#REF!</v>
      </c>
    </row>
    <row r="1012" spans="1:8">
      <c r="A1012" s="92" t="str">
        <f t="shared" si="57"/>
        <v>Stara Planina Hold Plc</v>
      </c>
      <c r="B1012" s="92" t="str">
        <f t="shared" si="58"/>
        <v>121227995</v>
      </c>
      <c r="C1012" s="96">
        <f t="shared" si="59"/>
        <v>45930</v>
      </c>
      <c r="D1012" s="92" t="s">
        <v>598</v>
      </c>
      <c r="E1012" s="92">
        <v>1</v>
      </c>
      <c r="F1012" s="92" t="s">
        <v>597</v>
      </c>
      <c r="G1012" s="92" t="s">
        <v>806</v>
      </c>
      <c r="H1012" s="92" t="e">
        <f>#REF!</f>
        <v>#REF!</v>
      </c>
    </row>
    <row r="1013" spans="1:8">
      <c r="A1013" s="92" t="str">
        <f t="shared" si="57"/>
        <v>Stara Planina Hold Plc</v>
      </c>
      <c r="B1013" s="92" t="str">
        <f t="shared" si="58"/>
        <v>121227995</v>
      </c>
      <c r="C1013" s="96">
        <f t="shared" si="59"/>
        <v>45930</v>
      </c>
      <c r="D1013" s="92" t="s">
        <v>600</v>
      </c>
      <c r="E1013" s="92">
        <v>1</v>
      </c>
      <c r="F1013" s="92" t="s">
        <v>599</v>
      </c>
      <c r="G1013" s="92" t="s">
        <v>806</v>
      </c>
      <c r="H1013" s="92" t="e">
        <f>#REF!</f>
        <v>#REF!</v>
      </c>
    </row>
    <row r="1014" spans="1:8">
      <c r="A1014" s="92" t="str">
        <f t="shared" si="57"/>
        <v>Stara Planina Hold Plc</v>
      </c>
      <c r="B1014" s="92" t="str">
        <f t="shared" si="58"/>
        <v>121227995</v>
      </c>
      <c r="C1014" s="96">
        <f t="shared" si="59"/>
        <v>45930</v>
      </c>
      <c r="D1014" s="92" t="s">
        <v>602</v>
      </c>
      <c r="E1014" s="92">
        <v>1</v>
      </c>
      <c r="F1014" s="92" t="s">
        <v>601</v>
      </c>
      <c r="G1014" s="92" t="s">
        <v>806</v>
      </c>
      <c r="H1014" s="92" t="e">
        <f>#REF!</f>
        <v>#REF!</v>
      </c>
    </row>
    <row r="1015" spans="1:8">
      <c r="A1015" s="92" t="str">
        <f t="shared" si="57"/>
        <v>Stara Planina Hold Plc</v>
      </c>
      <c r="B1015" s="92" t="str">
        <f t="shared" si="58"/>
        <v>121227995</v>
      </c>
      <c r="C1015" s="96">
        <f t="shared" si="59"/>
        <v>45930</v>
      </c>
      <c r="D1015" s="92" t="s">
        <v>604</v>
      </c>
      <c r="E1015" s="92">
        <v>1</v>
      </c>
      <c r="F1015" s="92" t="s">
        <v>603</v>
      </c>
      <c r="G1015" s="92" t="s">
        <v>806</v>
      </c>
      <c r="H1015" s="92" t="e">
        <f>#REF!</f>
        <v>#REF!</v>
      </c>
    </row>
    <row r="1016" spans="1:8">
      <c r="A1016" s="92" t="str">
        <f t="shared" si="57"/>
        <v>Stara Planina Hold Plc</v>
      </c>
      <c r="B1016" s="92" t="str">
        <f t="shared" si="58"/>
        <v>121227995</v>
      </c>
      <c r="C1016" s="96">
        <f t="shared" si="59"/>
        <v>45930</v>
      </c>
      <c r="D1016" s="92" t="s">
        <v>605</v>
      </c>
      <c r="E1016" s="92">
        <v>1</v>
      </c>
      <c r="F1016" s="92" t="s">
        <v>601</v>
      </c>
      <c r="G1016" s="92" t="s">
        <v>806</v>
      </c>
      <c r="H1016" s="92" t="e">
        <f>#REF!</f>
        <v>#REF!</v>
      </c>
    </row>
    <row r="1017" spans="1:8">
      <c r="A1017" s="92" t="str">
        <f t="shared" si="57"/>
        <v>Stara Planina Hold Plc</v>
      </c>
      <c r="B1017" s="92" t="str">
        <f t="shared" si="58"/>
        <v>121227995</v>
      </c>
      <c r="C1017" s="96">
        <f t="shared" si="59"/>
        <v>45930</v>
      </c>
      <c r="D1017" s="92" t="s">
        <v>606</v>
      </c>
      <c r="E1017" s="92">
        <v>1</v>
      </c>
      <c r="F1017" s="92" t="s">
        <v>120</v>
      </c>
      <c r="G1017" s="92" t="s">
        <v>806</v>
      </c>
      <c r="H1017" s="92" t="e">
        <f>#REF!</f>
        <v>#REF!</v>
      </c>
    </row>
    <row r="1018" spans="1:8">
      <c r="A1018" s="92" t="str">
        <f t="shared" si="57"/>
        <v>Stara Planina Hold Plc</v>
      </c>
      <c r="B1018" s="92" t="str">
        <f t="shared" si="58"/>
        <v>121227995</v>
      </c>
      <c r="C1018" s="96">
        <f t="shared" si="59"/>
        <v>45930</v>
      </c>
      <c r="D1018" s="92" t="s">
        <v>607</v>
      </c>
      <c r="E1018" s="92">
        <v>1</v>
      </c>
      <c r="F1018" s="92" t="s">
        <v>122</v>
      </c>
      <c r="G1018" s="92" t="s">
        <v>806</v>
      </c>
      <c r="H1018" s="92" t="e">
        <f>#REF!</f>
        <v>#REF!</v>
      </c>
    </row>
    <row r="1019" spans="1:8">
      <c r="A1019" s="92" t="str">
        <f t="shared" si="57"/>
        <v>Stara Planina Hold Plc</v>
      </c>
      <c r="B1019" s="92" t="str">
        <f t="shared" si="58"/>
        <v>121227995</v>
      </c>
      <c r="C1019" s="96">
        <f t="shared" si="59"/>
        <v>45930</v>
      </c>
      <c r="D1019" s="92" t="s">
        <v>609</v>
      </c>
      <c r="E1019" s="92">
        <v>1</v>
      </c>
      <c r="F1019" s="92" t="s">
        <v>608</v>
      </c>
      <c r="G1019" s="92" t="s">
        <v>806</v>
      </c>
      <c r="H1019" s="92" t="e">
        <f>#REF!</f>
        <v>#REF!</v>
      </c>
    </row>
    <row r="1020" spans="1:8">
      <c r="A1020" s="92" t="str">
        <f t="shared" si="57"/>
        <v>Stara Planina Hold Plc</v>
      </c>
      <c r="B1020" s="92" t="str">
        <f t="shared" si="58"/>
        <v>121227995</v>
      </c>
      <c r="C1020" s="96">
        <f t="shared" si="59"/>
        <v>45930</v>
      </c>
      <c r="D1020" s="92" t="s">
        <v>611</v>
      </c>
      <c r="E1020" s="92">
        <v>1</v>
      </c>
      <c r="F1020" s="92" t="s">
        <v>610</v>
      </c>
      <c r="G1020" s="92" t="s">
        <v>806</v>
      </c>
      <c r="H1020" s="92" t="e">
        <f>#REF!</f>
        <v>#REF!</v>
      </c>
    </row>
    <row r="1021" spans="1:8">
      <c r="A1021" s="92" t="str">
        <f t="shared" si="57"/>
        <v>Stara Planina Hold Plc</v>
      </c>
      <c r="B1021" s="92" t="str">
        <f t="shared" si="58"/>
        <v>121227995</v>
      </c>
      <c r="C1021" s="96">
        <f t="shared" si="59"/>
        <v>45930</v>
      </c>
      <c r="D1021" s="92" t="s">
        <v>613</v>
      </c>
      <c r="E1021" s="92">
        <v>1</v>
      </c>
      <c r="F1021" s="92" t="s">
        <v>612</v>
      </c>
      <c r="G1021" s="92" t="s">
        <v>806</v>
      </c>
      <c r="H1021" s="92" t="e">
        <f>#REF!</f>
        <v>#REF!</v>
      </c>
    </row>
    <row r="1022" spans="1:8">
      <c r="A1022" s="92" t="str">
        <f t="shared" si="57"/>
        <v>Stara Planina Hold Plc</v>
      </c>
      <c r="B1022" s="92" t="str">
        <f t="shared" si="58"/>
        <v>121227995</v>
      </c>
      <c r="C1022" s="96">
        <f t="shared" si="59"/>
        <v>45930</v>
      </c>
      <c r="D1022" s="92" t="s">
        <v>614</v>
      </c>
      <c r="E1022" s="92">
        <v>1</v>
      </c>
      <c r="F1022" s="92" t="s">
        <v>589</v>
      </c>
      <c r="G1022" s="92" t="s">
        <v>806</v>
      </c>
      <c r="H1022" s="92" t="e">
        <f>#REF!</f>
        <v>#REF!</v>
      </c>
    </row>
    <row r="1023" spans="1:8">
      <c r="A1023" s="92" t="str">
        <f t="shared" si="57"/>
        <v>Stara Planina Hold Plc</v>
      </c>
      <c r="B1023" s="92" t="str">
        <f t="shared" si="58"/>
        <v>121227995</v>
      </c>
      <c r="C1023" s="96">
        <f t="shared" si="59"/>
        <v>45930</v>
      </c>
      <c r="D1023" s="92" t="s">
        <v>615</v>
      </c>
      <c r="E1023" s="92">
        <v>1</v>
      </c>
      <c r="F1023" s="92" t="s">
        <v>807</v>
      </c>
      <c r="G1023" s="92" t="s">
        <v>806</v>
      </c>
      <c r="H1023" s="92" t="e">
        <f>#REF!</f>
        <v>#REF!</v>
      </c>
    </row>
    <row r="1024" spans="1:8">
      <c r="A1024" s="92" t="str">
        <f t="shared" si="57"/>
        <v>Stara Planina Hold Plc</v>
      </c>
      <c r="B1024" s="92" t="str">
        <f t="shared" si="58"/>
        <v>121227995</v>
      </c>
      <c r="C1024" s="96">
        <f t="shared" si="59"/>
        <v>45930</v>
      </c>
      <c r="D1024" s="92" t="s">
        <v>617</v>
      </c>
      <c r="E1024" s="92">
        <v>1</v>
      </c>
      <c r="F1024" s="92" t="s">
        <v>590</v>
      </c>
      <c r="G1024" s="92" t="s">
        <v>806</v>
      </c>
      <c r="H1024" s="92" t="e">
        <f>#REF!</f>
        <v>#REF!</v>
      </c>
    </row>
    <row r="1025" spans="1:8">
      <c r="A1025" s="92" t="str">
        <f t="shared" si="57"/>
        <v>Stara Planina Hold Plc</v>
      </c>
      <c r="B1025" s="92" t="str">
        <f t="shared" si="58"/>
        <v>121227995</v>
      </c>
      <c r="C1025" s="96">
        <f t="shared" si="59"/>
        <v>45930</v>
      </c>
      <c r="D1025" s="92" t="s">
        <v>619</v>
      </c>
      <c r="E1025" s="92">
        <v>1</v>
      </c>
      <c r="F1025" s="92" t="s">
        <v>618</v>
      </c>
      <c r="G1025" s="92" t="s">
        <v>806</v>
      </c>
      <c r="H1025" s="92" t="e">
        <f>#REF!</f>
        <v>#REF!</v>
      </c>
    </row>
    <row r="1026" spans="1:8">
      <c r="A1026" s="92" t="str">
        <f t="shared" si="57"/>
        <v>Stara Planina Hold Plc</v>
      </c>
      <c r="B1026" s="92" t="str">
        <f t="shared" si="58"/>
        <v>121227995</v>
      </c>
      <c r="C1026" s="96">
        <f t="shared" si="59"/>
        <v>45930</v>
      </c>
      <c r="D1026" s="92" t="s">
        <v>621</v>
      </c>
      <c r="E1026" s="92">
        <v>1</v>
      </c>
      <c r="F1026" s="92" t="s">
        <v>620</v>
      </c>
      <c r="G1026" s="92" t="s">
        <v>806</v>
      </c>
      <c r="H1026" s="92" t="e">
        <f>#REF!</f>
        <v>#REF!</v>
      </c>
    </row>
    <row r="1027" spans="1:8">
      <c r="A1027" s="92" t="str">
        <f t="shared" si="57"/>
        <v>Stara Planina Hold Plc</v>
      </c>
      <c r="B1027" s="92" t="str">
        <f t="shared" si="58"/>
        <v>121227995</v>
      </c>
      <c r="C1027" s="96">
        <f t="shared" si="59"/>
        <v>45930</v>
      </c>
      <c r="D1027" s="92" t="s">
        <v>623</v>
      </c>
      <c r="E1027" s="92">
        <v>1</v>
      </c>
      <c r="F1027" s="92" t="s">
        <v>622</v>
      </c>
      <c r="G1027" s="92" t="s">
        <v>806</v>
      </c>
      <c r="H1027" s="92" t="e">
        <f>#REF!</f>
        <v>#REF!</v>
      </c>
    </row>
    <row r="1028" spans="1:8">
      <c r="A1028" s="92" t="str">
        <f t="shared" si="57"/>
        <v>Stara Planina Hold Plc</v>
      </c>
      <c r="B1028" s="92" t="str">
        <f t="shared" si="58"/>
        <v>121227995</v>
      </c>
      <c r="C1028" s="96">
        <f t="shared" si="59"/>
        <v>45930</v>
      </c>
      <c r="D1028" s="92" t="s">
        <v>624</v>
      </c>
      <c r="E1028" s="92">
        <v>1</v>
      </c>
      <c r="F1028" s="92" t="s">
        <v>597</v>
      </c>
      <c r="G1028" s="92" t="s">
        <v>806</v>
      </c>
      <c r="H1028" s="92" t="e">
        <f>#REF!</f>
        <v>#REF!</v>
      </c>
    </row>
    <row r="1029" spans="1:8">
      <c r="A1029" s="92" t="str">
        <f t="shared" si="57"/>
        <v>Stara Planina Hold Plc</v>
      </c>
      <c r="B1029" s="92" t="str">
        <f t="shared" si="58"/>
        <v>121227995</v>
      </c>
      <c r="C1029" s="96">
        <f t="shared" si="59"/>
        <v>45930</v>
      </c>
      <c r="D1029" s="92" t="s">
        <v>626</v>
      </c>
      <c r="E1029" s="92">
        <v>1</v>
      </c>
      <c r="F1029" s="92" t="s">
        <v>625</v>
      </c>
      <c r="G1029" s="92" t="s">
        <v>806</v>
      </c>
      <c r="H1029" s="92" t="e">
        <f>#REF!</f>
        <v>#REF!</v>
      </c>
    </row>
    <row r="1030" spans="1:8">
      <c r="A1030" s="92" t="str">
        <f t="shared" si="57"/>
        <v>Stara Planina Hold Plc</v>
      </c>
      <c r="B1030" s="92" t="str">
        <f t="shared" si="58"/>
        <v>121227995</v>
      </c>
      <c r="C1030" s="96">
        <f t="shared" si="59"/>
        <v>45930</v>
      </c>
      <c r="D1030" s="92" t="s">
        <v>628</v>
      </c>
      <c r="E1030" s="92">
        <v>1</v>
      </c>
      <c r="F1030" s="92" t="s">
        <v>627</v>
      </c>
      <c r="G1030" s="92" t="s">
        <v>806</v>
      </c>
      <c r="H1030" s="92" t="e">
        <f>#REF!</f>
        <v>#REF!</v>
      </c>
    </row>
    <row r="1031" spans="1:8">
      <c r="A1031" s="92" t="str">
        <f t="shared" si="57"/>
        <v>Stara Planina Hold Plc</v>
      </c>
      <c r="B1031" s="92" t="str">
        <f t="shared" si="58"/>
        <v>121227995</v>
      </c>
      <c r="C1031" s="96">
        <f t="shared" si="59"/>
        <v>45930</v>
      </c>
      <c r="D1031" s="92" t="s">
        <v>630</v>
      </c>
      <c r="E1031" s="92">
        <v>1</v>
      </c>
      <c r="F1031" s="92" t="s">
        <v>629</v>
      </c>
      <c r="G1031" s="92" t="s">
        <v>806</v>
      </c>
      <c r="H1031" s="92" t="e">
        <f>#REF!</f>
        <v>#REF!</v>
      </c>
    </row>
    <row r="1032" spans="1:8">
      <c r="A1032" s="92" t="str">
        <f t="shared" si="57"/>
        <v>Stara Planina Hold Plc</v>
      </c>
      <c r="B1032" s="92" t="str">
        <f t="shared" si="58"/>
        <v>121227995</v>
      </c>
      <c r="C1032" s="96">
        <f t="shared" si="59"/>
        <v>45930</v>
      </c>
      <c r="D1032" s="92" t="s">
        <v>631</v>
      </c>
      <c r="E1032" s="92">
        <v>1</v>
      </c>
      <c r="F1032" s="92" t="s">
        <v>601</v>
      </c>
      <c r="G1032" s="92" t="s">
        <v>806</v>
      </c>
      <c r="H1032" s="92" t="e">
        <f>#REF!</f>
        <v>#REF!</v>
      </c>
    </row>
    <row r="1033" spans="1:8">
      <c r="A1033" s="92" t="str">
        <f t="shared" si="57"/>
        <v>Stara Planina Hold Plc</v>
      </c>
      <c r="B1033" s="92" t="str">
        <f t="shared" si="58"/>
        <v>121227995</v>
      </c>
      <c r="C1033" s="96">
        <f t="shared" si="59"/>
        <v>45930</v>
      </c>
      <c r="D1033" s="92" t="s">
        <v>633</v>
      </c>
      <c r="E1033" s="92">
        <v>1</v>
      </c>
      <c r="F1033" s="92" t="s">
        <v>632</v>
      </c>
      <c r="G1033" s="92" t="s">
        <v>806</v>
      </c>
      <c r="H1033" s="92" t="e">
        <f>#REF!</f>
        <v>#REF!</v>
      </c>
    </row>
    <row r="1034" spans="1:8">
      <c r="A1034" s="92" t="str">
        <f t="shared" si="57"/>
        <v>Stara Planina Hold Plc</v>
      </c>
      <c r="B1034" s="92" t="str">
        <f t="shared" si="58"/>
        <v>121227995</v>
      </c>
      <c r="C1034" s="96">
        <f t="shared" si="59"/>
        <v>45930</v>
      </c>
      <c r="D1034" s="92" t="s">
        <v>635</v>
      </c>
      <c r="E1034" s="92">
        <v>1</v>
      </c>
      <c r="F1034" s="92" t="s">
        <v>634</v>
      </c>
      <c r="G1034" s="92" t="s">
        <v>806</v>
      </c>
      <c r="H1034" s="92" t="e">
        <f>#REF!</f>
        <v>#REF!</v>
      </c>
    </row>
    <row r="1035" spans="1:8">
      <c r="A1035" s="92" t="str">
        <f t="shared" si="57"/>
        <v>Stara Planina Hold Plc</v>
      </c>
      <c r="B1035" s="92" t="str">
        <f t="shared" si="58"/>
        <v>121227995</v>
      </c>
      <c r="C1035" s="96">
        <f t="shared" si="59"/>
        <v>45930</v>
      </c>
      <c r="D1035" s="92" t="s">
        <v>637</v>
      </c>
      <c r="E1035" s="92">
        <v>1</v>
      </c>
      <c r="F1035" s="92" t="s">
        <v>636</v>
      </c>
      <c r="G1035" s="92" t="s">
        <v>806</v>
      </c>
      <c r="H1035" s="92" t="e">
        <f>#REF!</f>
        <v>#REF!</v>
      </c>
    </row>
    <row r="1036" spans="1:8">
      <c r="A1036" s="92" t="str">
        <f t="shared" si="57"/>
        <v>Stara Planina Hold Plc</v>
      </c>
      <c r="B1036" s="92" t="str">
        <f t="shared" si="58"/>
        <v>121227995</v>
      </c>
      <c r="C1036" s="96">
        <f t="shared" si="59"/>
        <v>45930</v>
      </c>
      <c r="D1036" s="92" t="s">
        <v>639</v>
      </c>
      <c r="E1036" s="92">
        <v>1</v>
      </c>
      <c r="F1036" s="92" t="s">
        <v>638</v>
      </c>
      <c r="G1036" s="92" t="s">
        <v>806</v>
      </c>
      <c r="H1036" s="92" t="e">
        <f>#REF!</f>
        <v>#REF!</v>
      </c>
    </row>
    <row r="1037" spans="1:8">
      <c r="A1037" s="92" t="str">
        <f t="shared" si="57"/>
        <v>Stara Planina Hold Plc</v>
      </c>
      <c r="B1037" s="92" t="str">
        <f t="shared" si="58"/>
        <v>121227995</v>
      </c>
      <c r="C1037" s="96">
        <f t="shared" si="59"/>
        <v>45930</v>
      </c>
      <c r="D1037" s="92" t="s">
        <v>641</v>
      </c>
      <c r="E1037" s="92">
        <v>1</v>
      </c>
      <c r="F1037" s="92" t="s">
        <v>640</v>
      </c>
      <c r="G1037" s="92" t="s">
        <v>806</v>
      </c>
      <c r="H1037" s="92" t="e">
        <f>#REF!</f>
        <v>#REF!</v>
      </c>
    </row>
    <row r="1038" spans="1:8">
      <c r="A1038" s="92" t="str">
        <f t="shared" si="57"/>
        <v>Stara Planina Hold Plc</v>
      </c>
      <c r="B1038" s="92" t="str">
        <f t="shared" si="58"/>
        <v>121227995</v>
      </c>
      <c r="C1038" s="96">
        <f t="shared" si="59"/>
        <v>45930</v>
      </c>
      <c r="D1038" s="92" t="s">
        <v>643</v>
      </c>
      <c r="E1038" s="92">
        <v>1</v>
      </c>
      <c r="F1038" s="92" t="s">
        <v>642</v>
      </c>
      <c r="G1038" s="92" t="s">
        <v>806</v>
      </c>
      <c r="H1038" s="92" t="e">
        <f>#REF!</f>
        <v>#REF!</v>
      </c>
    </row>
    <row r="1039" spans="1:8">
      <c r="A1039" s="92" t="str">
        <f t="shared" si="57"/>
        <v>Stara Planina Hold Plc</v>
      </c>
      <c r="B1039" s="92" t="str">
        <f t="shared" si="58"/>
        <v>121227995</v>
      </c>
      <c r="C1039" s="96">
        <f t="shared" si="59"/>
        <v>45930</v>
      </c>
      <c r="D1039" s="92" t="s">
        <v>645</v>
      </c>
      <c r="E1039" s="92">
        <v>1</v>
      </c>
      <c r="F1039" s="92" t="s">
        <v>644</v>
      </c>
      <c r="G1039" s="92" t="s">
        <v>806</v>
      </c>
      <c r="H1039" s="92" t="e">
        <f>#REF!</f>
        <v>#REF!</v>
      </c>
    </row>
    <row r="1040" spans="1:8">
      <c r="A1040" s="92" t="str">
        <f t="shared" ref="A1040:A1103" si="60">pdeName</f>
        <v>Stara Planina Hold Plc</v>
      </c>
      <c r="B1040" s="92" t="str">
        <f t="shared" ref="B1040:B1103" si="61">pdeBulstat</f>
        <v>121227995</v>
      </c>
      <c r="C1040" s="96">
        <f t="shared" ref="C1040:C1103" si="62">endDate</f>
        <v>45930</v>
      </c>
      <c r="D1040" s="92" t="s">
        <v>647</v>
      </c>
      <c r="E1040" s="92">
        <v>1</v>
      </c>
      <c r="F1040" s="92" t="s">
        <v>646</v>
      </c>
      <c r="G1040" s="92" t="s">
        <v>806</v>
      </c>
      <c r="H1040" s="92" t="e">
        <f>#REF!</f>
        <v>#REF!</v>
      </c>
    </row>
    <row r="1041" spans="1:8">
      <c r="A1041" s="92" t="str">
        <f t="shared" si="60"/>
        <v>Stara Planina Hold Plc</v>
      </c>
      <c r="B1041" s="92" t="str">
        <f t="shared" si="61"/>
        <v>121227995</v>
      </c>
      <c r="C1041" s="96">
        <f t="shared" si="62"/>
        <v>45930</v>
      </c>
      <c r="D1041" s="92" t="s">
        <v>649</v>
      </c>
      <c r="E1041" s="92">
        <v>1</v>
      </c>
      <c r="F1041" s="92" t="s">
        <v>648</v>
      </c>
      <c r="G1041" s="92" t="s">
        <v>806</v>
      </c>
      <c r="H1041" s="92" t="e">
        <f>#REF!</f>
        <v>#REF!</v>
      </c>
    </row>
    <row r="1042" spans="1:8">
      <c r="A1042" s="92" t="str">
        <f t="shared" si="60"/>
        <v>Stara Planina Hold Plc</v>
      </c>
      <c r="B1042" s="92" t="str">
        <f t="shared" si="61"/>
        <v>121227995</v>
      </c>
      <c r="C1042" s="96">
        <f t="shared" si="62"/>
        <v>45930</v>
      </c>
      <c r="D1042" s="92" t="s">
        <v>651</v>
      </c>
      <c r="E1042" s="92">
        <v>1</v>
      </c>
      <c r="F1042" s="92" t="s">
        <v>650</v>
      </c>
      <c r="G1042" s="92" t="s">
        <v>806</v>
      </c>
      <c r="H1042" s="92" t="e">
        <f>#REF!</f>
        <v>#REF!</v>
      </c>
    </row>
    <row r="1043" spans="1:8">
      <c r="A1043" s="92" t="str">
        <f t="shared" si="60"/>
        <v>Stara Planina Hold Plc</v>
      </c>
      <c r="B1043" s="92" t="str">
        <f t="shared" si="61"/>
        <v>121227995</v>
      </c>
      <c r="C1043" s="96">
        <f t="shared" si="62"/>
        <v>45930</v>
      </c>
      <c r="D1043" s="92" t="s">
        <v>653</v>
      </c>
      <c r="E1043" s="92">
        <v>1</v>
      </c>
      <c r="F1043" s="92" t="s">
        <v>652</v>
      </c>
      <c r="G1043" s="92" t="s">
        <v>806</v>
      </c>
      <c r="H1043" s="92" t="e">
        <f>#REF!</f>
        <v>#REF!</v>
      </c>
    </row>
    <row r="1044" spans="1:8">
      <c r="A1044" s="92" t="str">
        <f t="shared" si="60"/>
        <v>Stara Planina Hold Plc</v>
      </c>
      <c r="B1044" s="92" t="str">
        <f t="shared" si="61"/>
        <v>121227995</v>
      </c>
      <c r="C1044" s="96">
        <f t="shared" si="62"/>
        <v>45930</v>
      </c>
      <c r="D1044" s="92" t="s">
        <v>655</v>
      </c>
      <c r="E1044" s="92">
        <v>1</v>
      </c>
      <c r="F1044" s="92" t="s">
        <v>654</v>
      </c>
      <c r="G1044" s="92" t="s">
        <v>806</v>
      </c>
      <c r="H1044" s="92" t="e">
        <f>#REF!</f>
        <v>#REF!</v>
      </c>
    </row>
    <row r="1045" spans="1:8">
      <c r="A1045" s="92" t="str">
        <f t="shared" si="60"/>
        <v>Stara Planina Hold Plc</v>
      </c>
      <c r="B1045" s="92" t="str">
        <f t="shared" si="61"/>
        <v>121227995</v>
      </c>
      <c r="C1045" s="96">
        <f t="shared" si="62"/>
        <v>45930</v>
      </c>
      <c r="D1045" s="92" t="s">
        <v>656</v>
      </c>
      <c r="E1045" s="92">
        <v>1</v>
      </c>
      <c r="F1045" s="92" t="s">
        <v>574</v>
      </c>
      <c r="G1045" s="92" t="s">
        <v>806</v>
      </c>
      <c r="H1045" s="92" t="e">
        <f>#REF!</f>
        <v>#REF!</v>
      </c>
    </row>
    <row r="1046" spans="1:8">
      <c r="A1046" s="92" t="str">
        <f t="shared" si="60"/>
        <v>Stara Planina Hold Plc</v>
      </c>
      <c r="B1046" s="92" t="str">
        <f t="shared" si="61"/>
        <v>121227995</v>
      </c>
      <c r="C1046" s="96">
        <f t="shared" si="62"/>
        <v>45930</v>
      </c>
      <c r="D1046" s="92" t="s">
        <v>657</v>
      </c>
      <c r="E1046" s="92">
        <v>1</v>
      </c>
      <c r="F1046" s="92" t="s">
        <v>577</v>
      </c>
      <c r="G1046" s="92" t="s">
        <v>806</v>
      </c>
      <c r="H1046" s="92" t="e">
        <f>#REF!</f>
        <v>#REF!</v>
      </c>
    </row>
    <row r="1047" spans="1:8">
      <c r="A1047" s="92" t="str">
        <f t="shared" si="60"/>
        <v>Stara Planina Hold Plc</v>
      </c>
      <c r="B1047" s="92" t="str">
        <f t="shared" si="61"/>
        <v>121227995</v>
      </c>
      <c r="C1047" s="96">
        <f t="shared" si="62"/>
        <v>45930</v>
      </c>
      <c r="D1047" s="92" t="s">
        <v>659</v>
      </c>
      <c r="E1047" s="92">
        <v>1</v>
      </c>
      <c r="F1047" s="92" t="s">
        <v>658</v>
      </c>
      <c r="G1047" s="92" t="s">
        <v>806</v>
      </c>
      <c r="H1047" s="92" t="e">
        <f>#REF!</f>
        <v>#REF!</v>
      </c>
    </row>
    <row r="1048" spans="1:8">
      <c r="A1048" s="92" t="str">
        <f t="shared" si="60"/>
        <v>Stara Planina Hold Plc</v>
      </c>
      <c r="B1048" s="92" t="str">
        <f t="shared" si="61"/>
        <v>121227995</v>
      </c>
      <c r="C1048" s="96">
        <f t="shared" si="62"/>
        <v>45930</v>
      </c>
      <c r="D1048" s="92" t="s">
        <v>661</v>
      </c>
      <c r="E1048" s="92">
        <v>1</v>
      </c>
      <c r="F1048" s="92" t="s">
        <v>660</v>
      </c>
      <c r="G1048" s="92" t="s">
        <v>806</v>
      </c>
      <c r="H1048" s="92" t="e">
        <f>#REF!</f>
        <v>#REF!</v>
      </c>
    </row>
    <row r="1049" spans="1:8">
      <c r="A1049" s="92" t="str">
        <f t="shared" si="60"/>
        <v>Stara Planina Hold Plc</v>
      </c>
      <c r="B1049" s="92" t="str">
        <f t="shared" si="61"/>
        <v>121227995</v>
      </c>
      <c r="C1049" s="96">
        <f t="shared" si="62"/>
        <v>45930</v>
      </c>
      <c r="D1049" s="92" t="s">
        <v>662</v>
      </c>
      <c r="E1049" s="92">
        <v>1</v>
      </c>
      <c r="F1049" s="92" t="s">
        <v>616</v>
      </c>
      <c r="G1049" s="92" t="s">
        <v>806</v>
      </c>
      <c r="H1049" s="92" t="e">
        <f>#REF!</f>
        <v>#REF!</v>
      </c>
    </row>
    <row r="1050" spans="1:8">
      <c r="A1050" s="92" t="str">
        <f t="shared" si="60"/>
        <v>Stara Planina Hold Plc</v>
      </c>
      <c r="B1050" s="92" t="str">
        <f t="shared" si="61"/>
        <v>121227995</v>
      </c>
      <c r="C1050" s="96">
        <f t="shared" si="62"/>
        <v>45930</v>
      </c>
      <c r="D1050" s="92" t="s">
        <v>664</v>
      </c>
      <c r="E1050" s="92">
        <v>1</v>
      </c>
      <c r="F1050" s="92" t="s">
        <v>663</v>
      </c>
      <c r="G1050" s="92" t="s">
        <v>806</v>
      </c>
      <c r="H1050" s="92" t="e">
        <f>#REF!</f>
        <v>#REF!</v>
      </c>
    </row>
    <row r="1051" spans="1:8">
      <c r="A1051" s="92" t="str">
        <f t="shared" si="60"/>
        <v>Stara Planina Hold Plc</v>
      </c>
      <c r="B1051" s="92" t="str">
        <f t="shared" si="61"/>
        <v>121227995</v>
      </c>
      <c r="C1051" s="96">
        <f t="shared" si="62"/>
        <v>45930</v>
      </c>
      <c r="D1051" s="92" t="s">
        <v>591</v>
      </c>
      <c r="E1051" s="92">
        <v>2</v>
      </c>
      <c r="F1051" s="92" t="s">
        <v>590</v>
      </c>
      <c r="G1051" s="92" t="s">
        <v>806</v>
      </c>
      <c r="H1051" s="92" t="e">
        <f>#REF!</f>
        <v>#REF!</v>
      </c>
    </row>
    <row r="1052" spans="1:8">
      <c r="A1052" s="92" t="str">
        <f t="shared" si="60"/>
        <v>Stara Planina Hold Plc</v>
      </c>
      <c r="B1052" s="92" t="str">
        <f t="shared" si="61"/>
        <v>121227995</v>
      </c>
      <c r="C1052" s="96">
        <f t="shared" si="62"/>
        <v>45930</v>
      </c>
      <c r="D1052" s="92" t="s">
        <v>593</v>
      </c>
      <c r="E1052" s="92">
        <v>2</v>
      </c>
      <c r="F1052" s="92" t="s">
        <v>592</v>
      </c>
      <c r="G1052" s="92" t="s">
        <v>806</v>
      </c>
      <c r="H1052" s="92" t="e">
        <f>#REF!</f>
        <v>#REF!</v>
      </c>
    </row>
    <row r="1053" spans="1:8">
      <c r="A1053" s="92" t="str">
        <f t="shared" si="60"/>
        <v>Stara Planina Hold Plc</v>
      </c>
      <c r="B1053" s="92" t="str">
        <f t="shared" si="61"/>
        <v>121227995</v>
      </c>
      <c r="C1053" s="96">
        <f t="shared" si="62"/>
        <v>45930</v>
      </c>
      <c r="D1053" s="92" t="s">
        <v>595</v>
      </c>
      <c r="E1053" s="92">
        <v>2</v>
      </c>
      <c r="F1053" s="92" t="s">
        <v>594</v>
      </c>
      <c r="G1053" s="92" t="s">
        <v>806</v>
      </c>
      <c r="H1053" s="92" t="e">
        <f>#REF!</f>
        <v>#REF!</v>
      </c>
    </row>
    <row r="1054" spans="1:8">
      <c r="A1054" s="92" t="str">
        <f t="shared" si="60"/>
        <v>Stara Planina Hold Plc</v>
      </c>
      <c r="B1054" s="92" t="str">
        <f t="shared" si="61"/>
        <v>121227995</v>
      </c>
      <c r="C1054" s="96">
        <f t="shared" si="62"/>
        <v>45930</v>
      </c>
      <c r="D1054" s="92" t="s">
        <v>596</v>
      </c>
      <c r="E1054" s="92">
        <v>2</v>
      </c>
      <c r="F1054" s="92" t="s">
        <v>584</v>
      </c>
      <c r="G1054" s="92" t="s">
        <v>806</v>
      </c>
      <c r="H1054" s="92" t="e">
        <f>#REF!</f>
        <v>#REF!</v>
      </c>
    </row>
    <row r="1055" spans="1:8">
      <c r="A1055" s="92" t="str">
        <f t="shared" si="60"/>
        <v>Stara Planina Hold Plc</v>
      </c>
      <c r="B1055" s="92" t="str">
        <f t="shared" si="61"/>
        <v>121227995</v>
      </c>
      <c r="C1055" s="96">
        <f t="shared" si="62"/>
        <v>45930</v>
      </c>
      <c r="D1055" s="92" t="s">
        <v>598</v>
      </c>
      <c r="E1055" s="92">
        <v>2</v>
      </c>
      <c r="F1055" s="92" t="s">
        <v>597</v>
      </c>
      <c r="G1055" s="92" t="s">
        <v>806</v>
      </c>
      <c r="H1055" s="92" t="e">
        <f>#REF!</f>
        <v>#REF!</v>
      </c>
    </row>
    <row r="1056" spans="1:8">
      <c r="A1056" s="92" t="str">
        <f t="shared" si="60"/>
        <v>Stara Planina Hold Plc</v>
      </c>
      <c r="B1056" s="92" t="str">
        <f t="shared" si="61"/>
        <v>121227995</v>
      </c>
      <c r="C1056" s="96">
        <f t="shared" si="62"/>
        <v>45930</v>
      </c>
      <c r="D1056" s="92" t="s">
        <v>600</v>
      </c>
      <c r="E1056" s="92">
        <v>2</v>
      </c>
      <c r="F1056" s="92" t="s">
        <v>599</v>
      </c>
      <c r="G1056" s="92" t="s">
        <v>806</v>
      </c>
      <c r="H1056" s="92" t="e">
        <f>#REF!</f>
        <v>#REF!</v>
      </c>
    </row>
    <row r="1057" spans="1:8">
      <c r="A1057" s="92" t="str">
        <f t="shared" si="60"/>
        <v>Stara Planina Hold Plc</v>
      </c>
      <c r="B1057" s="92" t="str">
        <f t="shared" si="61"/>
        <v>121227995</v>
      </c>
      <c r="C1057" s="96">
        <f t="shared" si="62"/>
        <v>45930</v>
      </c>
      <c r="D1057" s="92" t="s">
        <v>602</v>
      </c>
      <c r="E1057" s="92">
        <v>2</v>
      </c>
      <c r="F1057" s="92" t="s">
        <v>601</v>
      </c>
      <c r="G1057" s="92" t="s">
        <v>806</v>
      </c>
      <c r="H1057" s="92" t="e">
        <f>#REF!</f>
        <v>#REF!</v>
      </c>
    </row>
    <row r="1058" spans="1:8">
      <c r="A1058" s="92" t="str">
        <f t="shared" si="60"/>
        <v>Stara Planina Hold Plc</v>
      </c>
      <c r="B1058" s="92" t="str">
        <f t="shared" si="61"/>
        <v>121227995</v>
      </c>
      <c r="C1058" s="96">
        <f t="shared" si="62"/>
        <v>45930</v>
      </c>
      <c r="D1058" s="92" t="s">
        <v>604</v>
      </c>
      <c r="E1058" s="92">
        <v>2</v>
      </c>
      <c r="F1058" s="92" t="s">
        <v>603</v>
      </c>
      <c r="G1058" s="92" t="s">
        <v>806</v>
      </c>
      <c r="H1058" s="92" t="e">
        <f>#REF!</f>
        <v>#REF!</v>
      </c>
    </row>
    <row r="1059" spans="1:8">
      <c r="A1059" s="92" t="str">
        <f t="shared" si="60"/>
        <v>Stara Planina Hold Plc</v>
      </c>
      <c r="B1059" s="92" t="str">
        <f t="shared" si="61"/>
        <v>121227995</v>
      </c>
      <c r="C1059" s="96">
        <f t="shared" si="62"/>
        <v>45930</v>
      </c>
      <c r="D1059" s="92" t="s">
        <v>605</v>
      </c>
      <c r="E1059" s="92">
        <v>2</v>
      </c>
      <c r="F1059" s="92" t="s">
        <v>601</v>
      </c>
      <c r="G1059" s="92" t="s">
        <v>806</v>
      </c>
      <c r="H1059" s="92" t="e">
        <f>#REF!</f>
        <v>#REF!</v>
      </c>
    </row>
    <row r="1060" spans="1:8">
      <c r="A1060" s="92" t="str">
        <f t="shared" si="60"/>
        <v>Stara Planina Hold Plc</v>
      </c>
      <c r="B1060" s="92" t="str">
        <f t="shared" si="61"/>
        <v>121227995</v>
      </c>
      <c r="C1060" s="96">
        <f t="shared" si="62"/>
        <v>45930</v>
      </c>
      <c r="D1060" s="92" t="s">
        <v>606</v>
      </c>
      <c r="E1060" s="92">
        <v>2</v>
      </c>
      <c r="F1060" s="92" t="s">
        <v>120</v>
      </c>
      <c r="G1060" s="92" t="s">
        <v>806</v>
      </c>
      <c r="H1060" s="92" t="e">
        <f>#REF!</f>
        <v>#REF!</v>
      </c>
    </row>
    <row r="1061" spans="1:8">
      <c r="A1061" s="92" t="str">
        <f t="shared" si="60"/>
        <v>Stara Planina Hold Plc</v>
      </c>
      <c r="B1061" s="92" t="str">
        <f t="shared" si="61"/>
        <v>121227995</v>
      </c>
      <c r="C1061" s="96">
        <f t="shared" si="62"/>
        <v>45930</v>
      </c>
      <c r="D1061" s="92" t="s">
        <v>607</v>
      </c>
      <c r="E1061" s="92">
        <v>2</v>
      </c>
      <c r="F1061" s="92" t="s">
        <v>122</v>
      </c>
      <c r="G1061" s="92" t="s">
        <v>806</v>
      </c>
      <c r="H1061" s="92" t="e">
        <f>#REF!</f>
        <v>#REF!</v>
      </c>
    </row>
    <row r="1062" spans="1:8">
      <c r="A1062" s="92" t="str">
        <f t="shared" si="60"/>
        <v>Stara Planina Hold Plc</v>
      </c>
      <c r="B1062" s="92" t="str">
        <f t="shared" si="61"/>
        <v>121227995</v>
      </c>
      <c r="C1062" s="96">
        <f t="shared" si="62"/>
        <v>45930</v>
      </c>
      <c r="D1062" s="92" t="s">
        <v>609</v>
      </c>
      <c r="E1062" s="92">
        <v>2</v>
      </c>
      <c r="F1062" s="92" t="s">
        <v>608</v>
      </c>
      <c r="G1062" s="92" t="s">
        <v>806</v>
      </c>
      <c r="H1062" s="92" t="e">
        <f>#REF!</f>
        <v>#REF!</v>
      </c>
    </row>
    <row r="1063" spans="1:8">
      <c r="A1063" s="92" t="str">
        <f t="shared" si="60"/>
        <v>Stara Planina Hold Plc</v>
      </c>
      <c r="B1063" s="92" t="str">
        <f t="shared" si="61"/>
        <v>121227995</v>
      </c>
      <c r="C1063" s="96">
        <f t="shared" si="62"/>
        <v>45930</v>
      </c>
      <c r="D1063" s="92" t="s">
        <v>611</v>
      </c>
      <c r="E1063" s="92">
        <v>2</v>
      </c>
      <c r="F1063" s="92" t="s">
        <v>610</v>
      </c>
      <c r="G1063" s="92" t="s">
        <v>806</v>
      </c>
      <c r="H1063" s="92" t="e">
        <f>#REF!</f>
        <v>#REF!</v>
      </c>
    </row>
    <row r="1064" spans="1:8">
      <c r="A1064" s="92" t="str">
        <f t="shared" si="60"/>
        <v>Stara Planina Hold Plc</v>
      </c>
      <c r="B1064" s="92" t="str">
        <f t="shared" si="61"/>
        <v>121227995</v>
      </c>
      <c r="C1064" s="96">
        <f t="shared" si="62"/>
        <v>45930</v>
      </c>
      <c r="D1064" s="92" t="s">
        <v>613</v>
      </c>
      <c r="E1064" s="92">
        <v>2</v>
      </c>
      <c r="F1064" s="92" t="s">
        <v>612</v>
      </c>
      <c r="G1064" s="92" t="s">
        <v>806</v>
      </c>
      <c r="H1064" s="92" t="e">
        <f>#REF!</f>
        <v>#REF!</v>
      </c>
    </row>
    <row r="1065" spans="1:8">
      <c r="A1065" s="92" t="str">
        <f t="shared" si="60"/>
        <v>Stara Planina Hold Plc</v>
      </c>
      <c r="B1065" s="92" t="str">
        <f t="shared" si="61"/>
        <v>121227995</v>
      </c>
      <c r="C1065" s="96">
        <f t="shared" si="62"/>
        <v>45930</v>
      </c>
      <c r="D1065" s="92" t="s">
        <v>614</v>
      </c>
      <c r="E1065" s="92">
        <v>2</v>
      </c>
      <c r="F1065" s="92" t="s">
        <v>589</v>
      </c>
      <c r="G1065" s="92" t="s">
        <v>806</v>
      </c>
      <c r="H1065" s="92" t="e">
        <f>#REF!</f>
        <v>#REF!</v>
      </c>
    </row>
    <row r="1066" spans="1:8">
      <c r="A1066" s="92" t="str">
        <f t="shared" si="60"/>
        <v>Stara Planina Hold Plc</v>
      </c>
      <c r="B1066" s="92" t="str">
        <f t="shared" si="61"/>
        <v>121227995</v>
      </c>
      <c r="C1066" s="96">
        <f t="shared" si="62"/>
        <v>45930</v>
      </c>
      <c r="D1066" s="92" t="s">
        <v>615</v>
      </c>
      <c r="E1066" s="92">
        <v>2</v>
      </c>
      <c r="F1066" s="92" t="s">
        <v>807</v>
      </c>
      <c r="G1066" s="92" t="s">
        <v>806</v>
      </c>
      <c r="H1066" s="92" t="e">
        <f>#REF!</f>
        <v>#REF!</v>
      </c>
    </row>
    <row r="1067" spans="1:8">
      <c r="A1067" s="92" t="str">
        <f t="shared" si="60"/>
        <v>Stara Planina Hold Plc</v>
      </c>
      <c r="B1067" s="92" t="str">
        <f t="shared" si="61"/>
        <v>121227995</v>
      </c>
      <c r="C1067" s="96">
        <f t="shared" si="62"/>
        <v>45930</v>
      </c>
      <c r="D1067" s="92" t="s">
        <v>617</v>
      </c>
      <c r="E1067" s="92">
        <v>2</v>
      </c>
      <c r="F1067" s="92" t="s">
        <v>590</v>
      </c>
      <c r="G1067" s="92" t="s">
        <v>806</v>
      </c>
      <c r="H1067" s="92" t="e">
        <f>#REF!</f>
        <v>#REF!</v>
      </c>
    </row>
    <row r="1068" spans="1:8">
      <c r="A1068" s="92" t="str">
        <f t="shared" si="60"/>
        <v>Stara Planina Hold Plc</v>
      </c>
      <c r="B1068" s="92" t="str">
        <f t="shared" si="61"/>
        <v>121227995</v>
      </c>
      <c r="C1068" s="96">
        <f t="shared" si="62"/>
        <v>45930</v>
      </c>
      <c r="D1068" s="92" t="s">
        <v>619</v>
      </c>
      <c r="E1068" s="92">
        <v>2</v>
      </c>
      <c r="F1068" s="92" t="s">
        <v>618</v>
      </c>
      <c r="G1068" s="92" t="s">
        <v>806</v>
      </c>
      <c r="H1068" s="92" t="e">
        <f>#REF!</f>
        <v>#REF!</v>
      </c>
    </row>
    <row r="1069" spans="1:8">
      <c r="A1069" s="92" t="str">
        <f t="shared" si="60"/>
        <v>Stara Planina Hold Plc</v>
      </c>
      <c r="B1069" s="92" t="str">
        <f t="shared" si="61"/>
        <v>121227995</v>
      </c>
      <c r="C1069" s="96">
        <f t="shared" si="62"/>
        <v>45930</v>
      </c>
      <c r="D1069" s="92" t="s">
        <v>621</v>
      </c>
      <c r="E1069" s="92">
        <v>2</v>
      </c>
      <c r="F1069" s="92" t="s">
        <v>620</v>
      </c>
      <c r="G1069" s="92" t="s">
        <v>806</v>
      </c>
      <c r="H1069" s="92" t="e">
        <f>#REF!</f>
        <v>#REF!</v>
      </c>
    </row>
    <row r="1070" spans="1:8">
      <c r="A1070" s="92" t="str">
        <f t="shared" si="60"/>
        <v>Stara Planina Hold Plc</v>
      </c>
      <c r="B1070" s="92" t="str">
        <f t="shared" si="61"/>
        <v>121227995</v>
      </c>
      <c r="C1070" s="96">
        <f t="shared" si="62"/>
        <v>45930</v>
      </c>
      <c r="D1070" s="92" t="s">
        <v>623</v>
      </c>
      <c r="E1070" s="92">
        <v>2</v>
      </c>
      <c r="F1070" s="92" t="s">
        <v>622</v>
      </c>
      <c r="G1070" s="92" t="s">
        <v>806</v>
      </c>
      <c r="H1070" s="92" t="e">
        <f>#REF!</f>
        <v>#REF!</v>
      </c>
    </row>
    <row r="1071" spans="1:8">
      <c r="A1071" s="92" t="str">
        <f t="shared" si="60"/>
        <v>Stara Planina Hold Plc</v>
      </c>
      <c r="B1071" s="92" t="str">
        <f t="shared" si="61"/>
        <v>121227995</v>
      </c>
      <c r="C1071" s="96">
        <f t="shared" si="62"/>
        <v>45930</v>
      </c>
      <c r="D1071" s="92" t="s">
        <v>624</v>
      </c>
      <c r="E1071" s="92">
        <v>2</v>
      </c>
      <c r="F1071" s="92" t="s">
        <v>597</v>
      </c>
      <c r="G1071" s="92" t="s">
        <v>806</v>
      </c>
      <c r="H1071" s="92" t="e">
        <f>#REF!</f>
        <v>#REF!</v>
      </c>
    </row>
    <row r="1072" spans="1:8">
      <c r="A1072" s="92" t="str">
        <f t="shared" si="60"/>
        <v>Stara Planina Hold Plc</v>
      </c>
      <c r="B1072" s="92" t="str">
        <f t="shared" si="61"/>
        <v>121227995</v>
      </c>
      <c r="C1072" s="96">
        <f t="shared" si="62"/>
        <v>45930</v>
      </c>
      <c r="D1072" s="92" t="s">
        <v>626</v>
      </c>
      <c r="E1072" s="92">
        <v>2</v>
      </c>
      <c r="F1072" s="92" t="s">
        <v>625</v>
      </c>
      <c r="G1072" s="92" t="s">
        <v>806</v>
      </c>
      <c r="H1072" s="92" t="e">
        <f>#REF!</f>
        <v>#REF!</v>
      </c>
    </row>
    <row r="1073" spans="1:8">
      <c r="A1073" s="92" t="str">
        <f t="shared" si="60"/>
        <v>Stara Planina Hold Plc</v>
      </c>
      <c r="B1073" s="92" t="str">
        <f t="shared" si="61"/>
        <v>121227995</v>
      </c>
      <c r="C1073" s="96">
        <f t="shared" si="62"/>
        <v>45930</v>
      </c>
      <c r="D1073" s="92" t="s">
        <v>628</v>
      </c>
      <c r="E1073" s="92">
        <v>2</v>
      </c>
      <c r="F1073" s="92" t="s">
        <v>627</v>
      </c>
      <c r="G1073" s="92" t="s">
        <v>806</v>
      </c>
      <c r="H1073" s="92" t="e">
        <f>#REF!</f>
        <v>#REF!</v>
      </c>
    </row>
    <row r="1074" spans="1:8">
      <c r="A1074" s="92" t="str">
        <f t="shared" si="60"/>
        <v>Stara Planina Hold Plc</v>
      </c>
      <c r="B1074" s="92" t="str">
        <f t="shared" si="61"/>
        <v>121227995</v>
      </c>
      <c r="C1074" s="96">
        <f t="shared" si="62"/>
        <v>45930</v>
      </c>
      <c r="D1074" s="92" t="s">
        <v>630</v>
      </c>
      <c r="E1074" s="92">
        <v>2</v>
      </c>
      <c r="F1074" s="92" t="s">
        <v>629</v>
      </c>
      <c r="G1074" s="92" t="s">
        <v>806</v>
      </c>
      <c r="H1074" s="92" t="e">
        <f>#REF!</f>
        <v>#REF!</v>
      </c>
    </row>
    <row r="1075" spans="1:8">
      <c r="A1075" s="92" t="str">
        <f t="shared" si="60"/>
        <v>Stara Planina Hold Plc</v>
      </c>
      <c r="B1075" s="92" t="str">
        <f t="shared" si="61"/>
        <v>121227995</v>
      </c>
      <c r="C1075" s="96">
        <f t="shared" si="62"/>
        <v>45930</v>
      </c>
      <c r="D1075" s="92" t="s">
        <v>631</v>
      </c>
      <c r="E1075" s="92">
        <v>2</v>
      </c>
      <c r="F1075" s="92" t="s">
        <v>601</v>
      </c>
      <c r="G1075" s="92" t="s">
        <v>806</v>
      </c>
      <c r="H1075" s="92" t="e">
        <f>#REF!</f>
        <v>#REF!</v>
      </c>
    </row>
    <row r="1076" spans="1:8">
      <c r="A1076" s="92" t="str">
        <f t="shared" si="60"/>
        <v>Stara Planina Hold Plc</v>
      </c>
      <c r="B1076" s="92" t="str">
        <f t="shared" si="61"/>
        <v>121227995</v>
      </c>
      <c r="C1076" s="96">
        <f t="shared" si="62"/>
        <v>45930</v>
      </c>
      <c r="D1076" s="92" t="s">
        <v>633</v>
      </c>
      <c r="E1076" s="92">
        <v>2</v>
      </c>
      <c r="F1076" s="92" t="s">
        <v>632</v>
      </c>
      <c r="G1076" s="92" t="s">
        <v>806</v>
      </c>
      <c r="H1076" s="92" t="e">
        <f>#REF!</f>
        <v>#REF!</v>
      </c>
    </row>
    <row r="1077" spans="1:8">
      <c r="A1077" s="92" t="str">
        <f t="shared" si="60"/>
        <v>Stara Planina Hold Plc</v>
      </c>
      <c r="B1077" s="92" t="str">
        <f t="shared" si="61"/>
        <v>121227995</v>
      </c>
      <c r="C1077" s="96">
        <f t="shared" si="62"/>
        <v>45930</v>
      </c>
      <c r="D1077" s="92" t="s">
        <v>635</v>
      </c>
      <c r="E1077" s="92">
        <v>2</v>
      </c>
      <c r="F1077" s="92" t="s">
        <v>634</v>
      </c>
      <c r="G1077" s="92" t="s">
        <v>806</v>
      </c>
      <c r="H1077" s="92" t="e">
        <f>#REF!</f>
        <v>#REF!</v>
      </c>
    </row>
    <row r="1078" spans="1:8">
      <c r="A1078" s="92" t="str">
        <f t="shared" si="60"/>
        <v>Stara Planina Hold Plc</v>
      </c>
      <c r="B1078" s="92" t="str">
        <f t="shared" si="61"/>
        <v>121227995</v>
      </c>
      <c r="C1078" s="96">
        <f t="shared" si="62"/>
        <v>45930</v>
      </c>
      <c r="D1078" s="92" t="s">
        <v>637</v>
      </c>
      <c r="E1078" s="92">
        <v>2</v>
      </c>
      <c r="F1078" s="92" t="s">
        <v>636</v>
      </c>
      <c r="G1078" s="92" t="s">
        <v>806</v>
      </c>
      <c r="H1078" s="92" t="e">
        <f>#REF!</f>
        <v>#REF!</v>
      </c>
    </row>
    <row r="1079" spans="1:8">
      <c r="A1079" s="92" t="str">
        <f t="shared" si="60"/>
        <v>Stara Planina Hold Plc</v>
      </c>
      <c r="B1079" s="92" t="str">
        <f t="shared" si="61"/>
        <v>121227995</v>
      </c>
      <c r="C1079" s="96">
        <f t="shared" si="62"/>
        <v>45930</v>
      </c>
      <c r="D1079" s="92" t="s">
        <v>639</v>
      </c>
      <c r="E1079" s="92">
        <v>2</v>
      </c>
      <c r="F1079" s="92" t="s">
        <v>638</v>
      </c>
      <c r="G1079" s="92" t="s">
        <v>806</v>
      </c>
      <c r="H1079" s="92" t="e">
        <f>#REF!</f>
        <v>#REF!</v>
      </c>
    </row>
    <row r="1080" spans="1:8">
      <c r="A1080" s="92" t="str">
        <f t="shared" si="60"/>
        <v>Stara Planina Hold Plc</v>
      </c>
      <c r="B1080" s="92" t="str">
        <f t="shared" si="61"/>
        <v>121227995</v>
      </c>
      <c r="C1080" s="96">
        <f t="shared" si="62"/>
        <v>45930</v>
      </c>
      <c r="D1080" s="92" t="s">
        <v>641</v>
      </c>
      <c r="E1080" s="92">
        <v>2</v>
      </c>
      <c r="F1080" s="92" t="s">
        <v>640</v>
      </c>
      <c r="G1080" s="92" t="s">
        <v>806</v>
      </c>
      <c r="H1080" s="92" t="e">
        <f>#REF!</f>
        <v>#REF!</v>
      </c>
    </row>
    <row r="1081" spans="1:8">
      <c r="A1081" s="92" t="str">
        <f t="shared" si="60"/>
        <v>Stara Planina Hold Plc</v>
      </c>
      <c r="B1081" s="92" t="str">
        <f t="shared" si="61"/>
        <v>121227995</v>
      </c>
      <c r="C1081" s="96">
        <f t="shared" si="62"/>
        <v>45930</v>
      </c>
      <c r="D1081" s="92" t="s">
        <v>643</v>
      </c>
      <c r="E1081" s="92">
        <v>2</v>
      </c>
      <c r="F1081" s="92" t="s">
        <v>642</v>
      </c>
      <c r="G1081" s="92" t="s">
        <v>806</v>
      </c>
      <c r="H1081" s="92" t="e">
        <f>#REF!</f>
        <v>#REF!</v>
      </c>
    </row>
    <row r="1082" spans="1:8">
      <c r="A1082" s="92" t="str">
        <f t="shared" si="60"/>
        <v>Stara Planina Hold Plc</v>
      </c>
      <c r="B1082" s="92" t="str">
        <f t="shared" si="61"/>
        <v>121227995</v>
      </c>
      <c r="C1082" s="96">
        <f t="shared" si="62"/>
        <v>45930</v>
      </c>
      <c r="D1082" s="92" t="s">
        <v>645</v>
      </c>
      <c r="E1082" s="92">
        <v>2</v>
      </c>
      <c r="F1082" s="92" t="s">
        <v>644</v>
      </c>
      <c r="G1082" s="92" t="s">
        <v>806</v>
      </c>
      <c r="H1082" s="92" t="e">
        <f>#REF!</f>
        <v>#REF!</v>
      </c>
    </row>
    <row r="1083" spans="1:8">
      <c r="A1083" s="92" t="str">
        <f t="shared" si="60"/>
        <v>Stara Planina Hold Plc</v>
      </c>
      <c r="B1083" s="92" t="str">
        <f t="shared" si="61"/>
        <v>121227995</v>
      </c>
      <c r="C1083" s="96">
        <f t="shared" si="62"/>
        <v>45930</v>
      </c>
      <c r="D1083" s="92" t="s">
        <v>647</v>
      </c>
      <c r="E1083" s="92">
        <v>2</v>
      </c>
      <c r="F1083" s="92" t="s">
        <v>646</v>
      </c>
      <c r="G1083" s="92" t="s">
        <v>806</v>
      </c>
      <c r="H1083" s="92" t="e">
        <f>#REF!</f>
        <v>#REF!</v>
      </c>
    </row>
    <row r="1084" spans="1:8">
      <c r="A1084" s="92" t="str">
        <f t="shared" si="60"/>
        <v>Stara Planina Hold Plc</v>
      </c>
      <c r="B1084" s="92" t="str">
        <f t="shared" si="61"/>
        <v>121227995</v>
      </c>
      <c r="C1084" s="96">
        <f t="shared" si="62"/>
        <v>45930</v>
      </c>
      <c r="D1084" s="92" t="s">
        <v>649</v>
      </c>
      <c r="E1084" s="92">
        <v>2</v>
      </c>
      <c r="F1084" s="92" t="s">
        <v>648</v>
      </c>
      <c r="G1084" s="92" t="s">
        <v>806</v>
      </c>
      <c r="H1084" s="92" t="e">
        <f>#REF!</f>
        <v>#REF!</v>
      </c>
    </row>
    <row r="1085" spans="1:8">
      <c r="A1085" s="92" t="str">
        <f t="shared" si="60"/>
        <v>Stara Planina Hold Plc</v>
      </c>
      <c r="B1085" s="92" t="str">
        <f t="shared" si="61"/>
        <v>121227995</v>
      </c>
      <c r="C1085" s="96">
        <f t="shared" si="62"/>
        <v>45930</v>
      </c>
      <c r="D1085" s="92" t="s">
        <v>651</v>
      </c>
      <c r="E1085" s="92">
        <v>2</v>
      </c>
      <c r="F1085" s="92" t="s">
        <v>650</v>
      </c>
      <c r="G1085" s="92" t="s">
        <v>806</v>
      </c>
      <c r="H1085" s="92" t="e">
        <f>#REF!</f>
        <v>#REF!</v>
      </c>
    </row>
    <row r="1086" spans="1:8">
      <c r="A1086" s="92" t="str">
        <f t="shared" si="60"/>
        <v>Stara Planina Hold Plc</v>
      </c>
      <c r="B1086" s="92" t="str">
        <f t="shared" si="61"/>
        <v>121227995</v>
      </c>
      <c r="C1086" s="96">
        <f t="shared" si="62"/>
        <v>45930</v>
      </c>
      <c r="D1086" s="92" t="s">
        <v>653</v>
      </c>
      <c r="E1086" s="92">
        <v>2</v>
      </c>
      <c r="F1086" s="92" t="s">
        <v>652</v>
      </c>
      <c r="G1086" s="92" t="s">
        <v>806</v>
      </c>
      <c r="H1086" s="92" t="e">
        <f>#REF!</f>
        <v>#REF!</v>
      </c>
    </row>
    <row r="1087" spans="1:8">
      <c r="A1087" s="92" t="str">
        <f t="shared" si="60"/>
        <v>Stara Planina Hold Plc</v>
      </c>
      <c r="B1087" s="92" t="str">
        <f t="shared" si="61"/>
        <v>121227995</v>
      </c>
      <c r="C1087" s="96">
        <f t="shared" si="62"/>
        <v>45930</v>
      </c>
      <c r="D1087" s="92" t="s">
        <v>655</v>
      </c>
      <c r="E1087" s="92">
        <v>2</v>
      </c>
      <c r="F1087" s="92" t="s">
        <v>654</v>
      </c>
      <c r="G1087" s="92" t="s">
        <v>806</v>
      </c>
      <c r="H1087" s="92" t="e">
        <f>#REF!</f>
        <v>#REF!</v>
      </c>
    </row>
    <row r="1088" spans="1:8">
      <c r="A1088" s="92" t="str">
        <f t="shared" si="60"/>
        <v>Stara Planina Hold Plc</v>
      </c>
      <c r="B1088" s="92" t="str">
        <f t="shared" si="61"/>
        <v>121227995</v>
      </c>
      <c r="C1088" s="96">
        <f t="shared" si="62"/>
        <v>45930</v>
      </c>
      <c r="D1088" s="92" t="s">
        <v>656</v>
      </c>
      <c r="E1088" s="92">
        <v>2</v>
      </c>
      <c r="F1088" s="92" t="s">
        <v>574</v>
      </c>
      <c r="G1088" s="92" t="s">
        <v>806</v>
      </c>
      <c r="H1088" s="92" t="e">
        <f>#REF!</f>
        <v>#REF!</v>
      </c>
    </row>
    <row r="1089" spans="1:8">
      <c r="A1089" s="92" t="str">
        <f t="shared" si="60"/>
        <v>Stara Planina Hold Plc</v>
      </c>
      <c r="B1089" s="92" t="str">
        <f t="shared" si="61"/>
        <v>121227995</v>
      </c>
      <c r="C1089" s="96">
        <f t="shared" si="62"/>
        <v>45930</v>
      </c>
      <c r="D1089" s="92" t="s">
        <v>657</v>
      </c>
      <c r="E1089" s="92">
        <v>2</v>
      </c>
      <c r="F1089" s="92" t="s">
        <v>577</v>
      </c>
      <c r="G1089" s="92" t="s">
        <v>806</v>
      </c>
      <c r="H1089" s="92" t="e">
        <f>#REF!</f>
        <v>#REF!</v>
      </c>
    </row>
    <row r="1090" spans="1:8">
      <c r="A1090" s="92" t="str">
        <f t="shared" si="60"/>
        <v>Stara Planina Hold Plc</v>
      </c>
      <c r="B1090" s="92" t="str">
        <f t="shared" si="61"/>
        <v>121227995</v>
      </c>
      <c r="C1090" s="96">
        <f t="shared" si="62"/>
        <v>45930</v>
      </c>
      <c r="D1090" s="92" t="s">
        <v>659</v>
      </c>
      <c r="E1090" s="92">
        <v>2</v>
      </c>
      <c r="F1090" s="92" t="s">
        <v>658</v>
      </c>
      <c r="G1090" s="92" t="s">
        <v>806</v>
      </c>
      <c r="H1090" s="92" t="e">
        <f>#REF!</f>
        <v>#REF!</v>
      </c>
    </row>
    <row r="1091" spans="1:8">
      <c r="A1091" s="92" t="str">
        <f t="shared" si="60"/>
        <v>Stara Planina Hold Plc</v>
      </c>
      <c r="B1091" s="92" t="str">
        <f t="shared" si="61"/>
        <v>121227995</v>
      </c>
      <c r="C1091" s="96">
        <f t="shared" si="62"/>
        <v>45930</v>
      </c>
      <c r="D1091" s="92" t="s">
        <v>661</v>
      </c>
      <c r="E1091" s="92">
        <v>2</v>
      </c>
      <c r="F1091" s="92" t="s">
        <v>660</v>
      </c>
      <c r="G1091" s="92" t="s">
        <v>806</v>
      </c>
      <c r="H1091" s="92" t="e">
        <f>#REF!</f>
        <v>#REF!</v>
      </c>
    </row>
    <row r="1092" spans="1:8">
      <c r="A1092" s="92" t="str">
        <f t="shared" si="60"/>
        <v>Stara Planina Hold Plc</v>
      </c>
      <c r="B1092" s="92" t="str">
        <f t="shared" si="61"/>
        <v>121227995</v>
      </c>
      <c r="C1092" s="96">
        <f t="shared" si="62"/>
        <v>45930</v>
      </c>
      <c r="D1092" s="92" t="s">
        <v>662</v>
      </c>
      <c r="E1092" s="92">
        <v>2</v>
      </c>
      <c r="F1092" s="92" t="s">
        <v>616</v>
      </c>
      <c r="G1092" s="92" t="s">
        <v>806</v>
      </c>
      <c r="H1092" s="92" t="e">
        <f>#REF!</f>
        <v>#REF!</v>
      </c>
    </row>
    <row r="1093" spans="1:8">
      <c r="A1093" s="92" t="str">
        <f t="shared" si="60"/>
        <v>Stara Planina Hold Plc</v>
      </c>
      <c r="B1093" s="92" t="str">
        <f t="shared" si="61"/>
        <v>121227995</v>
      </c>
      <c r="C1093" s="96">
        <f t="shared" si="62"/>
        <v>45930</v>
      </c>
      <c r="D1093" s="92" t="s">
        <v>664</v>
      </c>
      <c r="E1093" s="92">
        <v>2</v>
      </c>
      <c r="F1093" s="92" t="s">
        <v>663</v>
      </c>
      <c r="G1093" s="92" t="s">
        <v>806</v>
      </c>
      <c r="H1093" s="92" t="e">
        <f>#REF!</f>
        <v>#REF!</v>
      </c>
    </row>
    <row r="1094" spans="1:8">
      <c r="A1094" s="92" t="str">
        <f t="shared" si="60"/>
        <v>Stara Planina Hold Plc</v>
      </c>
      <c r="B1094" s="92" t="str">
        <f t="shared" si="61"/>
        <v>121227995</v>
      </c>
      <c r="C1094" s="96">
        <f t="shared" si="62"/>
        <v>45930</v>
      </c>
      <c r="D1094" s="92" t="s">
        <v>591</v>
      </c>
      <c r="E1094" s="92">
        <v>3</v>
      </c>
      <c r="F1094" s="92" t="s">
        <v>590</v>
      </c>
      <c r="G1094" s="92" t="s">
        <v>806</v>
      </c>
      <c r="H1094" s="92" t="e">
        <f>#REF!</f>
        <v>#REF!</v>
      </c>
    </row>
    <row r="1095" spans="1:8">
      <c r="A1095" s="92" t="str">
        <f t="shared" si="60"/>
        <v>Stara Planina Hold Plc</v>
      </c>
      <c r="B1095" s="92" t="str">
        <f t="shared" si="61"/>
        <v>121227995</v>
      </c>
      <c r="C1095" s="96">
        <f t="shared" si="62"/>
        <v>45930</v>
      </c>
      <c r="D1095" s="92" t="s">
        <v>593</v>
      </c>
      <c r="E1095" s="92">
        <v>3</v>
      </c>
      <c r="F1095" s="92" t="s">
        <v>592</v>
      </c>
      <c r="G1095" s="92" t="s">
        <v>806</v>
      </c>
      <c r="H1095" s="92" t="e">
        <f>#REF!</f>
        <v>#REF!</v>
      </c>
    </row>
    <row r="1096" spans="1:8">
      <c r="A1096" s="92" t="str">
        <f t="shared" si="60"/>
        <v>Stara Planina Hold Plc</v>
      </c>
      <c r="B1096" s="92" t="str">
        <f t="shared" si="61"/>
        <v>121227995</v>
      </c>
      <c r="C1096" s="96">
        <f t="shared" si="62"/>
        <v>45930</v>
      </c>
      <c r="D1096" s="92" t="s">
        <v>595</v>
      </c>
      <c r="E1096" s="92">
        <v>3</v>
      </c>
      <c r="F1096" s="92" t="s">
        <v>594</v>
      </c>
      <c r="G1096" s="92" t="s">
        <v>806</v>
      </c>
      <c r="H1096" s="92" t="e">
        <f>#REF!</f>
        <v>#REF!</v>
      </c>
    </row>
    <row r="1097" spans="1:8">
      <c r="A1097" s="92" t="str">
        <f t="shared" si="60"/>
        <v>Stara Planina Hold Plc</v>
      </c>
      <c r="B1097" s="92" t="str">
        <f t="shared" si="61"/>
        <v>121227995</v>
      </c>
      <c r="C1097" s="96">
        <f t="shared" si="62"/>
        <v>45930</v>
      </c>
      <c r="D1097" s="92" t="s">
        <v>596</v>
      </c>
      <c r="E1097" s="92">
        <v>3</v>
      </c>
      <c r="F1097" s="92" t="s">
        <v>584</v>
      </c>
      <c r="G1097" s="92" t="s">
        <v>806</v>
      </c>
      <c r="H1097" s="92" t="e">
        <f>#REF!</f>
        <v>#REF!</v>
      </c>
    </row>
    <row r="1098" spans="1:8">
      <c r="A1098" s="92" t="str">
        <f t="shared" si="60"/>
        <v>Stara Planina Hold Plc</v>
      </c>
      <c r="B1098" s="92" t="str">
        <f t="shared" si="61"/>
        <v>121227995</v>
      </c>
      <c r="C1098" s="96">
        <f t="shared" si="62"/>
        <v>45930</v>
      </c>
      <c r="D1098" s="92" t="s">
        <v>598</v>
      </c>
      <c r="E1098" s="92">
        <v>3</v>
      </c>
      <c r="F1098" s="92" t="s">
        <v>597</v>
      </c>
      <c r="G1098" s="92" t="s">
        <v>806</v>
      </c>
      <c r="H1098" s="92" t="e">
        <f>#REF!</f>
        <v>#REF!</v>
      </c>
    </row>
    <row r="1099" spans="1:8">
      <c r="A1099" s="92" t="str">
        <f t="shared" si="60"/>
        <v>Stara Planina Hold Plc</v>
      </c>
      <c r="B1099" s="92" t="str">
        <f t="shared" si="61"/>
        <v>121227995</v>
      </c>
      <c r="C1099" s="96">
        <f t="shared" si="62"/>
        <v>45930</v>
      </c>
      <c r="D1099" s="92" t="s">
        <v>600</v>
      </c>
      <c r="E1099" s="92">
        <v>3</v>
      </c>
      <c r="F1099" s="92" t="s">
        <v>599</v>
      </c>
      <c r="G1099" s="92" t="s">
        <v>806</v>
      </c>
      <c r="H1099" s="92" t="e">
        <f>#REF!</f>
        <v>#REF!</v>
      </c>
    </row>
    <row r="1100" spans="1:8">
      <c r="A1100" s="92" t="str">
        <f t="shared" si="60"/>
        <v>Stara Planina Hold Plc</v>
      </c>
      <c r="B1100" s="92" t="str">
        <f t="shared" si="61"/>
        <v>121227995</v>
      </c>
      <c r="C1100" s="96">
        <f t="shared" si="62"/>
        <v>45930</v>
      </c>
      <c r="D1100" s="92" t="s">
        <v>602</v>
      </c>
      <c r="E1100" s="92">
        <v>3</v>
      </c>
      <c r="F1100" s="92" t="s">
        <v>601</v>
      </c>
      <c r="G1100" s="92" t="s">
        <v>806</v>
      </c>
      <c r="H1100" s="92" t="e">
        <f>#REF!</f>
        <v>#REF!</v>
      </c>
    </row>
    <row r="1101" spans="1:8">
      <c r="A1101" s="92" t="str">
        <f t="shared" si="60"/>
        <v>Stara Planina Hold Plc</v>
      </c>
      <c r="B1101" s="92" t="str">
        <f t="shared" si="61"/>
        <v>121227995</v>
      </c>
      <c r="C1101" s="96">
        <f t="shared" si="62"/>
        <v>45930</v>
      </c>
      <c r="D1101" s="92" t="s">
        <v>604</v>
      </c>
      <c r="E1101" s="92">
        <v>3</v>
      </c>
      <c r="F1101" s="92" t="s">
        <v>603</v>
      </c>
      <c r="G1101" s="92" t="s">
        <v>806</v>
      </c>
      <c r="H1101" s="92" t="e">
        <f>#REF!</f>
        <v>#REF!</v>
      </c>
    </row>
    <row r="1102" spans="1:8">
      <c r="A1102" s="92" t="str">
        <f t="shared" si="60"/>
        <v>Stara Planina Hold Plc</v>
      </c>
      <c r="B1102" s="92" t="str">
        <f t="shared" si="61"/>
        <v>121227995</v>
      </c>
      <c r="C1102" s="96">
        <f t="shared" si="62"/>
        <v>45930</v>
      </c>
      <c r="D1102" s="92" t="s">
        <v>605</v>
      </c>
      <c r="E1102" s="92">
        <v>3</v>
      </c>
      <c r="F1102" s="92" t="s">
        <v>601</v>
      </c>
      <c r="G1102" s="92" t="s">
        <v>806</v>
      </c>
      <c r="H1102" s="92" t="e">
        <f>#REF!</f>
        <v>#REF!</v>
      </c>
    </row>
    <row r="1103" spans="1:8">
      <c r="A1103" s="92" t="str">
        <f t="shared" si="60"/>
        <v>Stara Planina Hold Plc</v>
      </c>
      <c r="B1103" s="92" t="str">
        <f t="shared" si="61"/>
        <v>121227995</v>
      </c>
      <c r="C1103" s="96">
        <f t="shared" si="62"/>
        <v>45930</v>
      </c>
      <c r="D1103" s="92" t="s">
        <v>606</v>
      </c>
      <c r="E1103" s="92">
        <v>3</v>
      </c>
      <c r="F1103" s="92" t="s">
        <v>120</v>
      </c>
      <c r="G1103" s="92" t="s">
        <v>806</v>
      </c>
      <c r="H1103" s="92" t="e">
        <f>#REF!</f>
        <v>#REF!</v>
      </c>
    </row>
    <row r="1104" spans="1:8">
      <c r="A1104" s="92" t="str">
        <f t="shared" ref="A1104:A1167" si="63">pdeName</f>
        <v>Stara Planina Hold Plc</v>
      </c>
      <c r="B1104" s="92" t="str">
        <f t="shared" ref="B1104:B1167" si="64">pdeBulstat</f>
        <v>121227995</v>
      </c>
      <c r="C1104" s="96">
        <f t="shared" ref="C1104:C1167" si="65">endDate</f>
        <v>45930</v>
      </c>
      <c r="D1104" s="92" t="s">
        <v>607</v>
      </c>
      <c r="E1104" s="92">
        <v>3</v>
      </c>
      <c r="F1104" s="92" t="s">
        <v>122</v>
      </c>
      <c r="G1104" s="92" t="s">
        <v>806</v>
      </c>
      <c r="H1104" s="92" t="e">
        <f>#REF!</f>
        <v>#REF!</v>
      </c>
    </row>
    <row r="1105" spans="1:8">
      <c r="A1105" s="92" t="str">
        <f t="shared" si="63"/>
        <v>Stara Planina Hold Plc</v>
      </c>
      <c r="B1105" s="92" t="str">
        <f t="shared" si="64"/>
        <v>121227995</v>
      </c>
      <c r="C1105" s="96">
        <f t="shared" si="65"/>
        <v>45930</v>
      </c>
      <c r="D1105" s="92" t="s">
        <v>609</v>
      </c>
      <c r="E1105" s="92">
        <v>3</v>
      </c>
      <c r="F1105" s="92" t="s">
        <v>608</v>
      </c>
      <c r="G1105" s="92" t="s">
        <v>806</v>
      </c>
      <c r="H1105" s="92" t="e">
        <f>#REF!</f>
        <v>#REF!</v>
      </c>
    </row>
    <row r="1106" spans="1:8">
      <c r="A1106" s="92" t="str">
        <f t="shared" si="63"/>
        <v>Stara Planina Hold Plc</v>
      </c>
      <c r="B1106" s="92" t="str">
        <f t="shared" si="64"/>
        <v>121227995</v>
      </c>
      <c r="C1106" s="96">
        <f t="shared" si="65"/>
        <v>45930</v>
      </c>
      <c r="D1106" s="92" t="s">
        <v>611</v>
      </c>
      <c r="E1106" s="92">
        <v>3</v>
      </c>
      <c r="F1106" s="92" t="s">
        <v>610</v>
      </c>
      <c r="G1106" s="92" t="s">
        <v>806</v>
      </c>
      <c r="H1106" s="92" t="e">
        <f>#REF!</f>
        <v>#REF!</v>
      </c>
    </row>
    <row r="1107" spans="1:8">
      <c r="A1107" s="92" t="str">
        <f t="shared" si="63"/>
        <v>Stara Planina Hold Plc</v>
      </c>
      <c r="B1107" s="92" t="str">
        <f t="shared" si="64"/>
        <v>121227995</v>
      </c>
      <c r="C1107" s="96">
        <f t="shared" si="65"/>
        <v>45930</v>
      </c>
      <c r="D1107" s="92" t="s">
        <v>613</v>
      </c>
      <c r="E1107" s="92">
        <v>3</v>
      </c>
      <c r="F1107" s="92" t="s">
        <v>612</v>
      </c>
      <c r="G1107" s="92" t="s">
        <v>806</v>
      </c>
      <c r="H1107" s="92" t="e">
        <f>#REF!</f>
        <v>#REF!</v>
      </c>
    </row>
    <row r="1108" spans="1:8">
      <c r="A1108" s="92" t="str">
        <f t="shared" si="63"/>
        <v>Stara Planina Hold Plc</v>
      </c>
      <c r="B1108" s="92" t="str">
        <f t="shared" si="64"/>
        <v>121227995</v>
      </c>
      <c r="C1108" s="96">
        <f t="shared" si="65"/>
        <v>45930</v>
      </c>
      <c r="D1108" s="92" t="s">
        <v>614</v>
      </c>
      <c r="E1108" s="92">
        <v>3</v>
      </c>
      <c r="F1108" s="92" t="s">
        <v>589</v>
      </c>
      <c r="G1108" s="92" t="s">
        <v>806</v>
      </c>
      <c r="H1108" s="92" t="e">
        <f>#REF!</f>
        <v>#REF!</v>
      </c>
    </row>
    <row r="1109" spans="1:8">
      <c r="A1109" s="92" t="str">
        <f t="shared" si="63"/>
        <v>Stara Planina Hold Plc</v>
      </c>
      <c r="B1109" s="92" t="str">
        <f t="shared" si="64"/>
        <v>121227995</v>
      </c>
      <c r="C1109" s="96">
        <f t="shared" si="65"/>
        <v>45930</v>
      </c>
      <c r="D1109" s="92" t="s">
        <v>615</v>
      </c>
      <c r="E1109" s="92">
        <v>3</v>
      </c>
      <c r="F1109" s="92" t="s">
        <v>807</v>
      </c>
      <c r="G1109" s="92" t="s">
        <v>806</v>
      </c>
      <c r="H1109" s="92" t="e">
        <f>#REF!</f>
        <v>#REF!</v>
      </c>
    </row>
    <row r="1110" spans="1:8">
      <c r="A1110" s="92" t="str">
        <f t="shared" si="63"/>
        <v>Stara Planina Hold Plc</v>
      </c>
      <c r="B1110" s="92" t="str">
        <f t="shared" si="64"/>
        <v>121227995</v>
      </c>
      <c r="C1110" s="96">
        <f t="shared" si="65"/>
        <v>45930</v>
      </c>
      <c r="D1110" s="92" t="s">
        <v>617</v>
      </c>
      <c r="E1110" s="92">
        <v>3</v>
      </c>
      <c r="F1110" s="92" t="s">
        <v>590</v>
      </c>
      <c r="G1110" s="92" t="s">
        <v>806</v>
      </c>
      <c r="H1110" s="92" t="e">
        <f>#REF!</f>
        <v>#REF!</v>
      </c>
    </row>
    <row r="1111" spans="1:8">
      <c r="A1111" s="92" t="str">
        <f t="shared" si="63"/>
        <v>Stara Planina Hold Plc</v>
      </c>
      <c r="B1111" s="92" t="str">
        <f t="shared" si="64"/>
        <v>121227995</v>
      </c>
      <c r="C1111" s="96">
        <f t="shared" si="65"/>
        <v>45930</v>
      </c>
      <c r="D1111" s="92" t="s">
        <v>619</v>
      </c>
      <c r="E1111" s="92">
        <v>3</v>
      </c>
      <c r="F1111" s="92" t="s">
        <v>618</v>
      </c>
      <c r="G1111" s="92" t="s">
        <v>806</v>
      </c>
      <c r="H1111" s="92" t="e">
        <f>#REF!</f>
        <v>#REF!</v>
      </c>
    </row>
    <row r="1112" spans="1:8">
      <c r="A1112" s="92" t="str">
        <f t="shared" si="63"/>
        <v>Stara Planina Hold Plc</v>
      </c>
      <c r="B1112" s="92" t="str">
        <f t="shared" si="64"/>
        <v>121227995</v>
      </c>
      <c r="C1112" s="96">
        <f t="shared" si="65"/>
        <v>45930</v>
      </c>
      <c r="D1112" s="92" t="s">
        <v>621</v>
      </c>
      <c r="E1112" s="92">
        <v>3</v>
      </c>
      <c r="F1112" s="92" t="s">
        <v>620</v>
      </c>
      <c r="G1112" s="92" t="s">
        <v>806</v>
      </c>
      <c r="H1112" s="92" t="e">
        <f>#REF!</f>
        <v>#REF!</v>
      </c>
    </row>
    <row r="1113" spans="1:8">
      <c r="A1113" s="92" t="str">
        <f t="shared" si="63"/>
        <v>Stara Planina Hold Plc</v>
      </c>
      <c r="B1113" s="92" t="str">
        <f t="shared" si="64"/>
        <v>121227995</v>
      </c>
      <c r="C1113" s="96">
        <f t="shared" si="65"/>
        <v>45930</v>
      </c>
      <c r="D1113" s="92" t="s">
        <v>623</v>
      </c>
      <c r="E1113" s="92">
        <v>3</v>
      </c>
      <c r="F1113" s="92" t="s">
        <v>622</v>
      </c>
      <c r="G1113" s="92" t="s">
        <v>806</v>
      </c>
      <c r="H1113" s="92" t="e">
        <f>#REF!</f>
        <v>#REF!</v>
      </c>
    </row>
    <row r="1114" spans="1:8">
      <c r="A1114" s="92" t="str">
        <f t="shared" si="63"/>
        <v>Stara Planina Hold Plc</v>
      </c>
      <c r="B1114" s="92" t="str">
        <f t="shared" si="64"/>
        <v>121227995</v>
      </c>
      <c r="C1114" s="96">
        <f t="shared" si="65"/>
        <v>45930</v>
      </c>
      <c r="D1114" s="92" t="s">
        <v>624</v>
      </c>
      <c r="E1114" s="92">
        <v>3</v>
      </c>
      <c r="F1114" s="92" t="s">
        <v>597</v>
      </c>
      <c r="G1114" s="92" t="s">
        <v>806</v>
      </c>
      <c r="H1114" s="92" t="e">
        <f>#REF!</f>
        <v>#REF!</v>
      </c>
    </row>
    <row r="1115" spans="1:8">
      <c r="A1115" s="92" t="str">
        <f t="shared" si="63"/>
        <v>Stara Planina Hold Plc</v>
      </c>
      <c r="B1115" s="92" t="str">
        <f t="shared" si="64"/>
        <v>121227995</v>
      </c>
      <c r="C1115" s="96">
        <f t="shared" si="65"/>
        <v>45930</v>
      </c>
      <c r="D1115" s="92" t="s">
        <v>626</v>
      </c>
      <c r="E1115" s="92">
        <v>3</v>
      </c>
      <c r="F1115" s="92" t="s">
        <v>625</v>
      </c>
      <c r="G1115" s="92" t="s">
        <v>806</v>
      </c>
      <c r="H1115" s="92" t="e">
        <f>#REF!</f>
        <v>#REF!</v>
      </c>
    </row>
    <row r="1116" spans="1:8">
      <c r="A1116" s="92" t="str">
        <f t="shared" si="63"/>
        <v>Stara Planina Hold Plc</v>
      </c>
      <c r="B1116" s="92" t="str">
        <f t="shared" si="64"/>
        <v>121227995</v>
      </c>
      <c r="C1116" s="96">
        <f t="shared" si="65"/>
        <v>45930</v>
      </c>
      <c r="D1116" s="92" t="s">
        <v>628</v>
      </c>
      <c r="E1116" s="92">
        <v>3</v>
      </c>
      <c r="F1116" s="92" t="s">
        <v>627</v>
      </c>
      <c r="G1116" s="92" t="s">
        <v>806</v>
      </c>
      <c r="H1116" s="92" t="e">
        <f>#REF!</f>
        <v>#REF!</v>
      </c>
    </row>
    <row r="1117" spans="1:8">
      <c r="A1117" s="92" t="str">
        <f t="shared" si="63"/>
        <v>Stara Planina Hold Plc</v>
      </c>
      <c r="B1117" s="92" t="str">
        <f t="shared" si="64"/>
        <v>121227995</v>
      </c>
      <c r="C1117" s="96">
        <f t="shared" si="65"/>
        <v>45930</v>
      </c>
      <c r="D1117" s="92" t="s">
        <v>630</v>
      </c>
      <c r="E1117" s="92">
        <v>3</v>
      </c>
      <c r="F1117" s="92" t="s">
        <v>629</v>
      </c>
      <c r="G1117" s="92" t="s">
        <v>806</v>
      </c>
      <c r="H1117" s="92" t="e">
        <f>#REF!</f>
        <v>#REF!</v>
      </c>
    </row>
    <row r="1118" spans="1:8">
      <c r="A1118" s="92" t="str">
        <f t="shared" si="63"/>
        <v>Stara Planina Hold Plc</v>
      </c>
      <c r="B1118" s="92" t="str">
        <f t="shared" si="64"/>
        <v>121227995</v>
      </c>
      <c r="C1118" s="96">
        <f t="shared" si="65"/>
        <v>45930</v>
      </c>
      <c r="D1118" s="92" t="s">
        <v>631</v>
      </c>
      <c r="E1118" s="92">
        <v>3</v>
      </c>
      <c r="F1118" s="92" t="s">
        <v>601</v>
      </c>
      <c r="G1118" s="92" t="s">
        <v>806</v>
      </c>
      <c r="H1118" s="92" t="e">
        <f>#REF!</f>
        <v>#REF!</v>
      </c>
    </row>
    <row r="1119" spans="1:8">
      <c r="A1119" s="92" t="str">
        <f t="shared" si="63"/>
        <v>Stara Planina Hold Plc</v>
      </c>
      <c r="B1119" s="92" t="str">
        <f t="shared" si="64"/>
        <v>121227995</v>
      </c>
      <c r="C1119" s="96">
        <f t="shared" si="65"/>
        <v>45930</v>
      </c>
      <c r="D1119" s="92" t="s">
        <v>633</v>
      </c>
      <c r="E1119" s="92">
        <v>3</v>
      </c>
      <c r="F1119" s="92" t="s">
        <v>632</v>
      </c>
      <c r="G1119" s="92" t="s">
        <v>806</v>
      </c>
      <c r="H1119" s="92" t="e">
        <f>#REF!</f>
        <v>#REF!</v>
      </c>
    </row>
    <row r="1120" spans="1:8">
      <c r="A1120" s="92" t="str">
        <f t="shared" si="63"/>
        <v>Stara Planina Hold Plc</v>
      </c>
      <c r="B1120" s="92" t="str">
        <f t="shared" si="64"/>
        <v>121227995</v>
      </c>
      <c r="C1120" s="96">
        <f t="shared" si="65"/>
        <v>45930</v>
      </c>
      <c r="D1120" s="92" t="s">
        <v>635</v>
      </c>
      <c r="E1120" s="92">
        <v>3</v>
      </c>
      <c r="F1120" s="92" t="s">
        <v>634</v>
      </c>
      <c r="G1120" s="92" t="s">
        <v>806</v>
      </c>
      <c r="H1120" s="92" t="e">
        <f>#REF!</f>
        <v>#REF!</v>
      </c>
    </row>
    <row r="1121" spans="1:8">
      <c r="A1121" s="92" t="str">
        <f t="shared" si="63"/>
        <v>Stara Planina Hold Plc</v>
      </c>
      <c r="B1121" s="92" t="str">
        <f t="shared" si="64"/>
        <v>121227995</v>
      </c>
      <c r="C1121" s="96">
        <f t="shared" si="65"/>
        <v>45930</v>
      </c>
      <c r="D1121" s="92" t="s">
        <v>637</v>
      </c>
      <c r="E1121" s="92">
        <v>3</v>
      </c>
      <c r="F1121" s="92" t="s">
        <v>636</v>
      </c>
      <c r="G1121" s="92" t="s">
        <v>806</v>
      </c>
      <c r="H1121" s="92" t="e">
        <f>#REF!</f>
        <v>#REF!</v>
      </c>
    </row>
    <row r="1122" spans="1:8">
      <c r="A1122" s="92" t="str">
        <f t="shared" si="63"/>
        <v>Stara Planina Hold Plc</v>
      </c>
      <c r="B1122" s="92" t="str">
        <f t="shared" si="64"/>
        <v>121227995</v>
      </c>
      <c r="C1122" s="96">
        <f t="shared" si="65"/>
        <v>45930</v>
      </c>
      <c r="D1122" s="92" t="s">
        <v>639</v>
      </c>
      <c r="E1122" s="92">
        <v>3</v>
      </c>
      <c r="F1122" s="92" t="s">
        <v>638</v>
      </c>
      <c r="G1122" s="92" t="s">
        <v>806</v>
      </c>
      <c r="H1122" s="92" t="e">
        <f>#REF!</f>
        <v>#REF!</v>
      </c>
    </row>
    <row r="1123" spans="1:8">
      <c r="A1123" s="92" t="str">
        <f t="shared" si="63"/>
        <v>Stara Planina Hold Plc</v>
      </c>
      <c r="B1123" s="92" t="str">
        <f t="shared" si="64"/>
        <v>121227995</v>
      </c>
      <c r="C1123" s="96">
        <f t="shared" si="65"/>
        <v>45930</v>
      </c>
      <c r="D1123" s="92" t="s">
        <v>641</v>
      </c>
      <c r="E1123" s="92">
        <v>3</v>
      </c>
      <c r="F1123" s="92" t="s">
        <v>640</v>
      </c>
      <c r="G1123" s="92" t="s">
        <v>806</v>
      </c>
      <c r="H1123" s="92" t="e">
        <f>#REF!</f>
        <v>#REF!</v>
      </c>
    </row>
    <row r="1124" spans="1:8">
      <c r="A1124" s="92" t="str">
        <f t="shared" si="63"/>
        <v>Stara Planina Hold Plc</v>
      </c>
      <c r="B1124" s="92" t="str">
        <f t="shared" si="64"/>
        <v>121227995</v>
      </c>
      <c r="C1124" s="96">
        <f t="shared" si="65"/>
        <v>45930</v>
      </c>
      <c r="D1124" s="92" t="s">
        <v>643</v>
      </c>
      <c r="E1124" s="92">
        <v>3</v>
      </c>
      <c r="F1124" s="92" t="s">
        <v>642</v>
      </c>
      <c r="G1124" s="92" t="s">
        <v>806</v>
      </c>
      <c r="H1124" s="92" t="e">
        <f>#REF!</f>
        <v>#REF!</v>
      </c>
    </row>
    <row r="1125" spans="1:8">
      <c r="A1125" s="92" t="str">
        <f t="shared" si="63"/>
        <v>Stara Planina Hold Plc</v>
      </c>
      <c r="B1125" s="92" t="str">
        <f t="shared" si="64"/>
        <v>121227995</v>
      </c>
      <c r="C1125" s="96">
        <f t="shared" si="65"/>
        <v>45930</v>
      </c>
      <c r="D1125" s="92" t="s">
        <v>645</v>
      </c>
      <c r="E1125" s="92">
        <v>3</v>
      </c>
      <c r="F1125" s="92" t="s">
        <v>644</v>
      </c>
      <c r="G1125" s="92" t="s">
        <v>806</v>
      </c>
      <c r="H1125" s="92" t="e">
        <f>#REF!</f>
        <v>#REF!</v>
      </c>
    </row>
    <row r="1126" spans="1:8">
      <c r="A1126" s="92" t="str">
        <f t="shared" si="63"/>
        <v>Stara Planina Hold Plc</v>
      </c>
      <c r="B1126" s="92" t="str">
        <f t="shared" si="64"/>
        <v>121227995</v>
      </c>
      <c r="C1126" s="96">
        <f t="shared" si="65"/>
        <v>45930</v>
      </c>
      <c r="D1126" s="92" t="s">
        <v>647</v>
      </c>
      <c r="E1126" s="92">
        <v>3</v>
      </c>
      <c r="F1126" s="92" t="s">
        <v>646</v>
      </c>
      <c r="G1126" s="92" t="s">
        <v>806</v>
      </c>
      <c r="H1126" s="92" t="e">
        <f>#REF!</f>
        <v>#REF!</v>
      </c>
    </row>
    <row r="1127" spans="1:8">
      <c r="A1127" s="92" t="str">
        <f t="shared" si="63"/>
        <v>Stara Planina Hold Plc</v>
      </c>
      <c r="B1127" s="92" t="str">
        <f t="shared" si="64"/>
        <v>121227995</v>
      </c>
      <c r="C1127" s="96">
        <f t="shared" si="65"/>
        <v>45930</v>
      </c>
      <c r="D1127" s="92" t="s">
        <v>649</v>
      </c>
      <c r="E1127" s="92">
        <v>3</v>
      </c>
      <c r="F1127" s="92" t="s">
        <v>648</v>
      </c>
      <c r="G1127" s="92" t="s">
        <v>806</v>
      </c>
      <c r="H1127" s="92" t="e">
        <f>#REF!</f>
        <v>#REF!</v>
      </c>
    </row>
    <row r="1128" spans="1:8">
      <c r="A1128" s="92" t="str">
        <f t="shared" si="63"/>
        <v>Stara Planina Hold Plc</v>
      </c>
      <c r="B1128" s="92" t="str">
        <f t="shared" si="64"/>
        <v>121227995</v>
      </c>
      <c r="C1128" s="96">
        <f t="shared" si="65"/>
        <v>45930</v>
      </c>
      <c r="D1128" s="92" t="s">
        <v>651</v>
      </c>
      <c r="E1128" s="92">
        <v>3</v>
      </c>
      <c r="F1128" s="92" t="s">
        <v>650</v>
      </c>
      <c r="G1128" s="92" t="s">
        <v>806</v>
      </c>
      <c r="H1128" s="92" t="e">
        <f>#REF!</f>
        <v>#REF!</v>
      </c>
    </row>
    <row r="1129" spans="1:8">
      <c r="A1129" s="92" t="str">
        <f t="shared" si="63"/>
        <v>Stara Planina Hold Plc</v>
      </c>
      <c r="B1129" s="92" t="str">
        <f t="shared" si="64"/>
        <v>121227995</v>
      </c>
      <c r="C1129" s="96">
        <f t="shared" si="65"/>
        <v>45930</v>
      </c>
      <c r="D1129" s="92" t="s">
        <v>653</v>
      </c>
      <c r="E1129" s="92">
        <v>3</v>
      </c>
      <c r="F1129" s="92" t="s">
        <v>652</v>
      </c>
      <c r="G1129" s="92" t="s">
        <v>806</v>
      </c>
      <c r="H1129" s="92" t="e">
        <f>#REF!</f>
        <v>#REF!</v>
      </c>
    </row>
    <row r="1130" spans="1:8">
      <c r="A1130" s="92" t="str">
        <f t="shared" si="63"/>
        <v>Stara Planina Hold Plc</v>
      </c>
      <c r="B1130" s="92" t="str">
        <f t="shared" si="64"/>
        <v>121227995</v>
      </c>
      <c r="C1130" s="96">
        <f t="shared" si="65"/>
        <v>45930</v>
      </c>
      <c r="D1130" s="92" t="s">
        <v>655</v>
      </c>
      <c r="E1130" s="92">
        <v>3</v>
      </c>
      <c r="F1130" s="92" t="s">
        <v>654</v>
      </c>
      <c r="G1130" s="92" t="s">
        <v>806</v>
      </c>
      <c r="H1130" s="92" t="e">
        <f>#REF!</f>
        <v>#REF!</v>
      </c>
    </row>
    <row r="1131" spans="1:8">
      <c r="A1131" s="92" t="str">
        <f t="shared" si="63"/>
        <v>Stara Planina Hold Plc</v>
      </c>
      <c r="B1131" s="92" t="str">
        <f t="shared" si="64"/>
        <v>121227995</v>
      </c>
      <c r="C1131" s="96">
        <f t="shared" si="65"/>
        <v>45930</v>
      </c>
      <c r="D1131" s="92" t="s">
        <v>656</v>
      </c>
      <c r="E1131" s="92">
        <v>3</v>
      </c>
      <c r="F1131" s="92" t="s">
        <v>574</v>
      </c>
      <c r="G1131" s="92" t="s">
        <v>806</v>
      </c>
      <c r="H1131" s="92" t="e">
        <f>#REF!</f>
        <v>#REF!</v>
      </c>
    </row>
    <row r="1132" spans="1:8">
      <c r="A1132" s="92" t="str">
        <f t="shared" si="63"/>
        <v>Stara Planina Hold Plc</v>
      </c>
      <c r="B1132" s="92" t="str">
        <f t="shared" si="64"/>
        <v>121227995</v>
      </c>
      <c r="C1132" s="96">
        <f t="shared" si="65"/>
        <v>45930</v>
      </c>
      <c r="D1132" s="92" t="s">
        <v>657</v>
      </c>
      <c r="E1132" s="92">
        <v>3</v>
      </c>
      <c r="F1132" s="92" t="s">
        <v>577</v>
      </c>
      <c r="G1132" s="92" t="s">
        <v>806</v>
      </c>
      <c r="H1132" s="92" t="e">
        <f>#REF!</f>
        <v>#REF!</v>
      </c>
    </row>
    <row r="1133" spans="1:8">
      <c r="A1133" s="92" t="str">
        <f t="shared" si="63"/>
        <v>Stara Planina Hold Plc</v>
      </c>
      <c r="B1133" s="92" t="str">
        <f t="shared" si="64"/>
        <v>121227995</v>
      </c>
      <c r="C1133" s="96">
        <f t="shared" si="65"/>
        <v>45930</v>
      </c>
      <c r="D1133" s="92" t="s">
        <v>659</v>
      </c>
      <c r="E1133" s="92">
        <v>3</v>
      </c>
      <c r="F1133" s="92" t="s">
        <v>658</v>
      </c>
      <c r="G1133" s="92" t="s">
        <v>806</v>
      </c>
      <c r="H1133" s="92" t="e">
        <f>#REF!</f>
        <v>#REF!</v>
      </c>
    </row>
    <row r="1134" spans="1:8">
      <c r="A1134" s="92" t="str">
        <f t="shared" si="63"/>
        <v>Stara Planina Hold Plc</v>
      </c>
      <c r="B1134" s="92" t="str">
        <f t="shared" si="64"/>
        <v>121227995</v>
      </c>
      <c r="C1134" s="96">
        <f t="shared" si="65"/>
        <v>45930</v>
      </c>
      <c r="D1134" s="92" t="s">
        <v>661</v>
      </c>
      <c r="E1134" s="92">
        <v>3</v>
      </c>
      <c r="F1134" s="92" t="s">
        <v>660</v>
      </c>
      <c r="G1134" s="92" t="s">
        <v>806</v>
      </c>
      <c r="H1134" s="92" t="e">
        <f>#REF!</f>
        <v>#REF!</v>
      </c>
    </row>
    <row r="1135" spans="1:8">
      <c r="A1135" s="92" t="str">
        <f t="shared" si="63"/>
        <v>Stara Planina Hold Plc</v>
      </c>
      <c r="B1135" s="92" t="str">
        <f t="shared" si="64"/>
        <v>121227995</v>
      </c>
      <c r="C1135" s="96">
        <f t="shared" si="65"/>
        <v>45930</v>
      </c>
      <c r="D1135" s="92" t="s">
        <v>662</v>
      </c>
      <c r="E1135" s="92">
        <v>3</v>
      </c>
      <c r="F1135" s="92" t="s">
        <v>616</v>
      </c>
      <c r="G1135" s="92" t="s">
        <v>806</v>
      </c>
      <c r="H1135" s="92" t="e">
        <f>#REF!</f>
        <v>#REF!</v>
      </c>
    </row>
    <row r="1136" spans="1:8">
      <c r="A1136" s="92" t="str">
        <f t="shared" si="63"/>
        <v>Stara Planina Hold Plc</v>
      </c>
      <c r="B1136" s="92" t="str">
        <f t="shared" si="64"/>
        <v>121227995</v>
      </c>
      <c r="C1136" s="96">
        <f t="shared" si="65"/>
        <v>45930</v>
      </c>
      <c r="D1136" s="92" t="s">
        <v>664</v>
      </c>
      <c r="E1136" s="92">
        <v>3</v>
      </c>
      <c r="F1136" s="92" t="s">
        <v>663</v>
      </c>
      <c r="G1136" s="92" t="s">
        <v>806</v>
      </c>
      <c r="H1136" s="92" t="e">
        <f>#REF!</f>
        <v>#REF!</v>
      </c>
    </row>
    <row r="1137" spans="1:8">
      <c r="A1137" s="92" t="str">
        <f t="shared" si="63"/>
        <v>Stara Planina Hold Plc</v>
      </c>
      <c r="B1137" s="92" t="str">
        <f t="shared" si="64"/>
        <v>121227995</v>
      </c>
      <c r="C1137" s="96">
        <f t="shared" si="65"/>
        <v>45930</v>
      </c>
      <c r="D1137" s="92" t="s">
        <v>591</v>
      </c>
      <c r="E1137" s="92">
        <v>4</v>
      </c>
      <c r="F1137" s="92" t="s">
        <v>590</v>
      </c>
      <c r="G1137" s="92" t="s">
        <v>806</v>
      </c>
      <c r="H1137" s="92" t="e">
        <f>#REF!</f>
        <v>#REF!</v>
      </c>
    </row>
    <row r="1138" spans="1:8">
      <c r="A1138" s="92" t="str">
        <f t="shared" si="63"/>
        <v>Stara Planina Hold Plc</v>
      </c>
      <c r="B1138" s="92" t="str">
        <f t="shared" si="64"/>
        <v>121227995</v>
      </c>
      <c r="C1138" s="96">
        <f t="shared" si="65"/>
        <v>45930</v>
      </c>
      <c r="D1138" s="92" t="s">
        <v>593</v>
      </c>
      <c r="E1138" s="92">
        <v>4</v>
      </c>
      <c r="F1138" s="92" t="s">
        <v>592</v>
      </c>
      <c r="G1138" s="92" t="s">
        <v>806</v>
      </c>
      <c r="H1138" s="92" t="e">
        <f>#REF!</f>
        <v>#REF!</v>
      </c>
    </row>
    <row r="1139" spans="1:8">
      <c r="A1139" s="92" t="str">
        <f t="shared" si="63"/>
        <v>Stara Planina Hold Plc</v>
      </c>
      <c r="B1139" s="92" t="str">
        <f t="shared" si="64"/>
        <v>121227995</v>
      </c>
      <c r="C1139" s="96">
        <f t="shared" si="65"/>
        <v>45930</v>
      </c>
      <c r="D1139" s="92" t="s">
        <v>595</v>
      </c>
      <c r="E1139" s="92">
        <v>4</v>
      </c>
      <c r="F1139" s="92" t="s">
        <v>594</v>
      </c>
      <c r="G1139" s="92" t="s">
        <v>806</v>
      </c>
      <c r="H1139" s="92" t="e">
        <f>#REF!</f>
        <v>#REF!</v>
      </c>
    </row>
    <row r="1140" spans="1:8">
      <c r="A1140" s="92" t="str">
        <f t="shared" si="63"/>
        <v>Stara Planina Hold Plc</v>
      </c>
      <c r="B1140" s="92" t="str">
        <f t="shared" si="64"/>
        <v>121227995</v>
      </c>
      <c r="C1140" s="96">
        <f t="shared" si="65"/>
        <v>45930</v>
      </c>
      <c r="D1140" s="92" t="s">
        <v>596</v>
      </c>
      <c r="E1140" s="92">
        <v>4</v>
      </c>
      <c r="F1140" s="92" t="s">
        <v>584</v>
      </c>
      <c r="G1140" s="92" t="s">
        <v>806</v>
      </c>
      <c r="H1140" s="92" t="e">
        <f>#REF!</f>
        <v>#REF!</v>
      </c>
    </row>
    <row r="1141" spans="1:8">
      <c r="A1141" s="92" t="str">
        <f t="shared" si="63"/>
        <v>Stara Planina Hold Plc</v>
      </c>
      <c r="B1141" s="92" t="str">
        <f t="shared" si="64"/>
        <v>121227995</v>
      </c>
      <c r="C1141" s="96">
        <f t="shared" si="65"/>
        <v>45930</v>
      </c>
      <c r="D1141" s="92" t="s">
        <v>598</v>
      </c>
      <c r="E1141" s="92">
        <v>4</v>
      </c>
      <c r="F1141" s="92" t="s">
        <v>597</v>
      </c>
      <c r="G1141" s="92" t="s">
        <v>806</v>
      </c>
      <c r="H1141" s="92" t="e">
        <f>#REF!</f>
        <v>#REF!</v>
      </c>
    </row>
    <row r="1142" spans="1:8">
      <c r="A1142" s="92" t="str">
        <f t="shared" si="63"/>
        <v>Stara Planina Hold Plc</v>
      </c>
      <c r="B1142" s="92" t="str">
        <f t="shared" si="64"/>
        <v>121227995</v>
      </c>
      <c r="C1142" s="96">
        <f t="shared" si="65"/>
        <v>45930</v>
      </c>
      <c r="D1142" s="92" t="s">
        <v>600</v>
      </c>
      <c r="E1142" s="92">
        <v>4</v>
      </c>
      <c r="F1142" s="92" t="s">
        <v>599</v>
      </c>
      <c r="G1142" s="92" t="s">
        <v>806</v>
      </c>
      <c r="H1142" s="92" t="e">
        <f>#REF!</f>
        <v>#REF!</v>
      </c>
    </row>
    <row r="1143" spans="1:8">
      <c r="A1143" s="92" t="str">
        <f t="shared" si="63"/>
        <v>Stara Planina Hold Plc</v>
      </c>
      <c r="B1143" s="92" t="str">
        <f t="shared" si="64"/>
        <v>121227995</v>
      </c>
      <c r="C1143" s="96">
        <f t="shared" si="65"/>
        <v>45930</v>
      </c>
      <c r="D1143" s="92" t="s">
        <v>602</v>
      </c>
      <c r="E1143" s="92">
        <v>4</v>
      </c>
      <c r="F1143" s="92" t="s">
        <v>601</v>
      </c>
      <c r="G1143" s="92" t="s">
        <v>806</v>
      </c>
      <c r="H1143" s="92" t="e">
        <f>#REF!</f>
        <v>#REF!</v>
      </c>
    </row>
    <row r="1144" spans="1:8">
      <c r="A1144" s="92" t="str">
        <f t="shared" si="63"/>
        <v>Stara Planina Hold Plc</v>
      </c>
      <c r="B1144" s="92" t="str">
        <f t="shared" si="64"/>
        <v>121227995</v>
      </c>
      <c r="C1144" s="96">
        <f t="shared" si="65"/>
        <v>45930</v>
      </c>
      <c r="D1144" s="92" t="s">
        <v>604</v>
      </c>
      <c r="E1144" s="92">
        <v>4</v>
      </c>
      <c r="F1144" s="92" t="s">
        <v>603</v>
      </c>
      <c r="G1144" s="92" t="s">
        <v>806</v>
      </c>
      <c r="H1144" s="92" t="e">
        <f>#REF!</f>
        <v>#REF!</v>
      </c>
    </row>
    <row r="1145" spans="1:8">
      <c r="A1145" s="92" t="str">
        <f t="shared" si="63"/>
        <v>Stara Planina Hold Plc</v>
      </c>
      <c r="B1145" s="92" t="str">
        <f t="shared" si="64"/>
        <v>121227995</v>
      </c>
      <c r="C1145" s="96">
        <f t="shared" si="65"/>
        <v>45930</v>
      </c>
      <c r="D1145" s="92" t="s">
        <v>605</v>
      </c>
      <c r="E1145" s="92">
        <v>4</v>
      </c>
      <c r="F1145" s="92" t="s">
        <v>601</v>
      </c>
      <c r="G1145" s="92" t="s">
        <v>806</v>
      </c>
      <c r="H1145" s="92" t="e">
        <f>#REF!</f>
        <v>#REF!</v>
      </c>
    </row>
    <row r="1146" spans="1:8">
      <c r="A1146" s="92" t="str">
        <f t="shared" si="63"/>
        <v>Stara Planina Hold Plc</v>
      </c>
      <c r="B1146" s="92" t="str">
        <f t="shared" si="64"/>
        <v>121227995</v>
      </c>
      <c r="C1146" s="96">
        <f t="shared" si="65"/>
        <v>45930</v>
      </c>
      <c r="D1146" s="92" t="s">
        <v>606</v>
      </c>
      <c r="E1146" s="92">
        <v>4</v>
      </c>
      <c r="F1146" s="92" t="s">
        <v>120</v>
      </c>
      <c r="G1146" s="92" t="s">
        <v>806</v>
      </c>
      <c r="H1146" s="92" t="e">
        <f>#REF!</f>
        <v>#REF!</v>
      </c>
    </row>
    <row r="1147" spans="1:8">
      <c r="A1147" s="92" t="str">
        <f t="shared" si="63"/>
        <v>Stara Planina Hold Plc</v>
      </c>
      <c r="B1147" s="92" t="str">
        <f t="shared" si="64"/>
        <v>121227995</v>
      </c>
      <c r="C1147" s="96">
        <f t="shared" si="65"/>
        <v>45930</v>
      </c>
      <c r="D1147" s="92" t="s">
        <v>607</v>
      </c>
      <c r="E1147" s="92">
        <v>4</v>
      </c>
      <c r="F1147" s="92" t="s">
        <v>122</v>
      </c>
      <c r="G1147" s="92" t="s">
        <v>806</v>
      </c>
      <c r="H1147" s="92" t="e">
        <f>#REF!</f>
        <v>#REF!</v>
      </c>
    </row>
    <row r="1148" spans="1:8">
      <c r="A1148" s="92" t="str">
        <f t="shared" si="63"/>
        <v>Stara Planina Hold Plc</v>
      </c>
      <c r="B1148" s="92" t="str">
        <f t="shared" si="64"/>
        <v>121227995</v>
      </c>
      <c r="C1148" s="96">
        <f t="shared" si="65"/>
        <v>45930</v>
      </c>
      <c r="D1148" s="92" t="s">
        <v>609</v>
      </c>
      <c r="E1148" s="92">
        <v>4</v>
      </c>
      <c r="F1148" s="92" t="s">
        <v>608</v>
      </c>
      <c r="G1148" s="92" t="s">
        <v>806</v>
      </c>
      <c r="H1148" s="92" t="e">
        <f>#REF!</f>
        <v>#REF!</v>
      </c>
    </row>
    <row r="1149" spans="1:8">
      <c r="A1149" s="92" t="str">
        <f t="shared" si="63"/>
        <v>Stara Planina Hold Plc</v>
      </c>
      <c r="B1149" s="92" t="str">
        <f t="shared" si="64"/>
        <v>121227995</v>
      </c>
      <c r="C1149" s="96">
        <f t="shared" si="65"/>
        <v>45930</v>
      </c>
      <c r="D1149" s="92" t="s">
        <v>611</v>
      </c>
      <c r="E1149" s="92">
        <v>4</v>
      </c>
      <c r="F1149" s="92" t="s">
        <v>610</v>
      </c>
      <c r="G1149" s="92" t="s">
        <v>806</v>
      </c>
      <c r="H1149" s="92" t="e">
        <f>#REF!</f>
        <v>#REF!</v>
      </c>
    </row>
    <row r="1150" spans="1:8">
      <c r="A1150" s="92" t="str">
        <f t="shared" si="63"/>
        <v>Stara Planina Hold Plc</v>
      </c>
      <c r="B1150" s="92" t="str">
        <f t="shared" si="64"/>
        <v>121227995</v>
      </c>
      <c r="C1150" s="96">
        <f t="shared" si="65"/>
        <v>45930</v>
      </c>
      <c r="D1150" s="92" t="s">
        <v>613</v>
      </c>
      <c r="E1150" s="92">
        <v>4</v>
      </c>
      <c r="F1150" s="92" t="s">
        <v>612</v>
      </c>
      <c r="G1150" s="92" t="s">
        <v>806</v>
      </c>
      <c r="H1150" s="92" t="e">
        <f>#REF!</f>
        <v>#REF!</v>
      </c>
    </row>
    <row r="1151" spans="1:8">
      <c r="A1151" s="92" t="str">
        <f t="shared" si="63"/>
        <v>Stara Planina Hold Plc</v>
      </c>
      <c r="B1151" s="92" t="str">
        <f t="shared" si="64"/>
        <v>121227995</v>
      </c>
      <c r="C1151" s="96">
        <f t="shared" si="65"/>
        <v>45930</v>
      </c>
      <c r="D1151" s="92" t="s">
        <v>614</v>
      </c>
      <c r="E1151" s="92">
        <v>4</v>
      </c>
      <c r="F1151" s="92" t="s">
        <v>589</v>
      </c>
      <c r="G1151" s="92" t="s">
        <v>806</v>
      </c>
      <c r="H1151" s="92" t="e">
        <f>#REF!</f>
        <v>#REF!</v>
      </c>
    </row>
    <row r="1152" spans="1:8">
      <c r="A1152" s="92" t="str">
        <f t="shared" si="63"/>
        <v>Stara Planina Hold Plc</v>
      </c>
      <c r="B1152" s="92" t="str">
        <f t="shared" si="64"/>
        <v>121227995</v>
      </c>
      <c r="C1152" s="96">
        <f t="shared" si="65"/>
        <v>45930</v>
      </c>
      <c r="D1152" s="92" t="s">
        <v>615</v>
      </c>
      <c r="E1152" s="92">
        <v>4</v>
      </c>
      <c r="F1152" s="92" t="s">
        <v>807</v>
      </c>
      <c r="G1152" s="92" t="s">
        <v>806</v>
      </c>
      <c r="H1152" s="92" t="e">
        <f>#REF!</f>
        <v>#REF!</v>
      </c>
    </row>
    <row r="1153" spans="1:8">
      <c r="A1153" s="92" t="str">
        <f t="shared" si="63"/>
        <v>Stara Planina Hold Plc</v>
      </c>
      <c r="B1153" s="92" t="str">
        <f t="shared" si="64"/>
        <v>121227995</v>
      </c>
      <c r="C1153" s="96">
        <f t="shared" si="65"/>
        <v>45930</v>
      </c>
      <c r="D1153" s="92" t="s">
        <v>617</v>
      </c>
      <c r="E1153" s="92">
        <v>4</v>
      </c>
      <c r="F1153" s="92" t="s">
        <v>590</v>
      </c>
      <c r="G1153" s="92" t="s">
        <v>806</v>
      </c>
      <c r="H1153" s="92" t="e">
        <f>#REF!</f>
        <v>#REF!</v>
      </c>
    </row>
    <row r="1154" spans="1:8">
      <c r="A1154" s="92" t="str">
        <f t="shared" si="63"/>
        <v>Stara Planina Hold Plc</v>
      </c>
      <c r="B1154" s="92" t="str">
        <f t="shared" si="64"/>
        <v>121227995</v>
      </c>
      <c r="C1154" s="96">
        <f t="shared" si="65"/>
        <v>45930</v>
      </c>
      <c r="D1154" s="92" t="s">
        <v>619</v>
      </c>
      <c r="E1154" s="92">
        <v>4</v>
      </c>
      <c r="F1154" s="92" t="s">
        <v>618</v>
      </c>
      <c r="G1154" s="92" t="s">
        <v>806</v>
      </c>
      <c r="H1154" s="92" t="e">
        <f>#REF!</f>
        <v>#REF!</v>
      </c>
    </row>
    <row r="1155" spans="1:8">
      <c r="A1155" s="92" t="str">
        <f t="shared" si="63"/>
        <v>Stara Planina Hold Plc</v>
      </c>
      <c r="B1155" s="92" t="str">
        <f t="shared" si="64"/>
        <v>121227995</v>
      </c>
      <c r="C1155" s="96">
        <f t="shared" si="65"/>
        <v>45930</v>
      </c>
      <c r="D1155" s="92" t="s">
        <v>621</v>
      </c>
      <c r="E1155" s="92">
        <v>4</v>
      </c>
      <c r="F1155" s="92" t="s">
        <v>620</v>
      </c>
      <c r="G1155" s="92" t="s">
        <v>806</v>
      </c>
      <c r="H1155" s="92" t="e">
        <f>#REF!</f>
        <v>#REF!</v>
      </c>
    </row>
    <row r="1156" spans="1:8">
      <c r="A1156" s="92" t="str">
        <f t="shared" si="63"/>
        <v>Stara Planina Hold Plc</v>
      </c>
      <c r="B1156" s="92" t="str">
        <f t="shared" si="64"/>
        <v>121227995</v>
      </c>
      <c r="C1156" s="96">
        <f t="shared" si="65"/>
        <v>45930</v>
      </c>
      <c r="D1156" s="92" t="s">
        <v>623</v>
      </c>
      <c r="E1156" s="92">
        <v>4</v>
      </c>
      <c r="F1156" s="92" t="s">
        <v>622</v>
      </c>
      <c r="G1156" s="92" t="s">
        <v>806</v>
      </c>
      <c r="H1156" s="92" t="e">
        <f>#REF!</f>
        <v>#REF!</v>
      </c>
    </row>
    <row r="1157" spans="1:8">
      <c r="A1157" s="92" t="str">
        <f t="shared" si="63"/>
        <v>Stara Planina Hold Plc</v>
      </c>
      <c r="B1157" s="92" t="str">
        <f t="shared" si="64"/>
        <v>121227995</v>
      </c>
      <c r="C1157" s="96">
        <f t="shared" si="65"/>
        <v>45930</v>
      </c>
      <c r="D1157" s="92" t="s">
        <v>624</v>
      </c>
      <c r="E1157" s="92">
        <v>4</v>
      </c>
      <c r="F1157" s="92" t="s">
        <v>597</v>
      </c>
      <c r="G1157" s="92" t="s">
        <v>806</v>
      </c>
      <c r="H1157" s="92" t="e">
        <f>#REF!</f>
        <v>#REF!</v>
      </c>
    </row>
    <row r="1158" spans="1:8">
      <c r="A1158" s="92" t="str">
        <f t="shared" si="63"/>
        <v>Stara Planina Hold Plc</v>
      </c>
      <c r="B1158" s="92" t="str">
        <f t="shared" si="64"/>
        <v>121227995</v>
      </c>
      <c r="C1158" s="96">
        <f t="shared" si="65"/>
        <v>45930</v>
      </c>
      <c r="D1158" s="92" t="s">
        <v>626</v>
      </c>
      <c r="E1158" s="92">
        <v>4</v>
      </c>
      <c r="F1158" s="92" t="s">
        <v>625</v>
      </c>
      <c r="G1158" s="92" t="s">
        <v>806</v>
      </c>
      <c r="H1158" s="92" t="e">
        <f>#REF!</f>
        <v>#REF!</v>
      </c>
    </row>
    <row r="1159" spans="1:8">
      <c r="A1159" s="92" t="str">
        <f t="shared" si="63"/>
        <v>Stara Planina Hold Plc</v>
      </c>
      <c r="B1159" s="92" t="str">
        <f t="shared" si="64"/>
        <v>121227995</v>
      </c>
      <c r="C1159" s="96">
        <f t="shared" si="65"/>
        <v>45930</v>
      </c>
      <c r="D1159" s="92" t="s">
        <v>628</v>
      </c>
      <c r="E1159" s="92">
        <v>4</v>
      </c>
      <c r="F1159" s="92" t="s">
        <v>627</v>
      </c>
      <c r="G1159" s="92" t="s">
        <v>806</v>
      </c>
      <c r="H1159" s="92" t="e">
        <f>#REF!</f>
        <v>#REF!</v>
      </c>
    </row>
    <row r="1160" spans="1:8">
      <c r="A1160" s="92" t="str">
        <f t="shared" si="63"/>
        <v>Stara Planina Hold Plc</v>
      </c>
      <c r="B1160" s="92" t="str">
        <f t="shared" si="64"/>
        <v>121227995</v>
      </c>
      <c r="C1160" s="96">
        <f t="shared" si="65"/>
        <v>45930</v>
      </c>
      <c r="D1160" s="92" t="s">
        <v>630</v>
      </c>
      <c r="E1160" s="92">
        <v>4</v>
      </c>
      <c r="F1160" s="92" t="s">
        <v>629</v>
      </c>
      <c r="G1160" s="92" t="s">
        <v>806</v>
      </c>
      <c r="H1160" s="92" t="e">
        <f>#REF!</f>
        <v>#REF!</v>
      </c>
    </row>
    <row r="1161" spans="1:8">
      <c r="A1161" s="92" t="str">
        <f t="shared" si="63"/>
        <v>Stara Planina Hold Plc</v>
      </c>
      <c r="B1161" s="92" t="str">
        <f t="shared" si="64"/>
        <v>121227995</v>
      </c>
      <c r="C1161" s="96">
        <f t="shared" si="65"/>
        <v>45930</v>
      </c>
      <c r="D1161" s="92" t="s">
        <v>631</v>
      </c>
      <c r="E1161" s="92">
        <v>4</v>
      </c>
      <c r="F1161" s="92" t="s">
        <v>601</v>
      </c>
      <c r="G1161" s="92" t="s">
        <v>806</v>
      </c>
      <c r="H1161" s="92" t="e">
        <f>#REF!</f>
        <v>#REF!</v>
      </c>
    </row>
    <row r="1162" spans="1:8">
      <c r="A1162" s="92" t="str">
        <f t="shared" si="63"/>
        <v>Stara Planina Hold Plc</v>
      </c>
      <c r="B1162" s="92" t="str">
        <f t="shared" si="64"/>
        <v>121227995</v>
      </c>
      <c r="C1162" s="96">
        <f t="shared" si="65"/>
        <v>45930</v>
      </c>
      <c r="D1162" s="92" t="s">
        <v>633</v>
      </c>
      <c r="E1162" s="92">
        <v>4</v>
      </c>
      <c r="F1162" s="92" t="s">
        <v>632</v>
      </c>
      <c r="G1162" s="92" t="s">
        <v>806</v>
      </c>
      <c r="H1162" s="92" t="e">
        <f>#REF!</f>
        <v>#REF!</v>
      </c>
    </row>
    <row r="1163" spans="1:8">
      <c r="A1163" s="92" t="str">
        <f t="shared" si="63"/>
        <v>Stara Planina Hold Plc</v>
      </c>
      <c r="B1163" s="92" t="str">
        <f t="shared" si="64"/>
        <v>121227995</v>
      </c>
      <c r="C1163" s="96">
        <f t="shared" si="65"/>
        <v>45930</v>
      </c>
      <c r="D1163" s="92" t="s">
        <v>635</v>
      </c>
      <c r="E1163" s="92">
        <v>4</v>
      </c>
      <c r="F1163" s="92" t="s">
        <v>634</v>
      </c>
      <c r="G1163" s="92" t="s">
        <v>806</v>
      </c>
      <c r="H1163" s="92" t="e">
        <f>#REF!</f>
        <v>#REF!</v>
      </c>
    </row>
    <row r="1164" spans="1:8">
      <c r="A1164" s="92" t="str">
        <f t="shared" si="63"/>
        <v>Stara Planina Hold Plc</v>
      </c>
      <c r="B1164" s="92" t="str">
        <f t="shared" si="64"/>
        <v>121227995</v>
      </c>
      <c r="C1164" s="96">
        <f t="shared" si="65"/>
        <v>45930</v>
      </c>
      <c r="D1164" s="92" t="s">
        <v>637</v>
      </c>
      <c r="E1164" s="92">
        <v>4</v>
      </c>
      <c r="F1164" s="92" t="s">
        <v>636</v>
      </c>
      <c r="G1164" s="92" t="s">
        <v>806</v>
      </c>
      <c r="H1164" s="92" t="e">
        <f>#REF!</f>
        <v>#REF!</v>
      </c>
    </row>
    <row r="1165" spans="1:8">
      <c r="A1165" s="92" t="str">
        <f t="shared" si="63"/>
        <v>Stara Planina Hold Plc</v>
      </c>
      <c r="B1165" s="92" t="str">
        <f t="shared" si="64"/>
        <v>121227995</v>
      </c>
      <c r="C1165" s="96">
        <f t="shared" si="65"/>
        <v>45930</v>
      </c>
      <c r="D1165" s="92" t="s">
        <v>639</v>
      </c>
      <c r="E1165" s="92">
        <v>4</v>
      </c>
      <c r="F1165" s="92" t="s">
        <v>638</v>
      </c>
      <c r="G1165" s="92" t="s">
        <v>806</v>
      </c>
      <c r="H1165" s="92" t="e">
        <f>#REF!</f>
        <v>#REF!</v>
      </c>
    </row>
    <row r="1166" spans="1:8">
      <c r="A1166" s="92" t="str">
        <f t="shared" si="63"/>
        <v>Stara Planina Hold Plc</v>
      </c>
      <c r="B1166" s="92" t="str">
        <f t="shared" si="64"/>
        <v>121227995</v>
      </c>
      <c r="C1166" s="96">
        <f t="shared" si="65"/>
        <v>45930</v>
      </c>
      <c r="D1166" s="92" t="s">
        <v>641</v>
      </c>
      <c r="E1166" s="92">
        <v>4</v>
      </c>
      <c r="F1166" s="92" t="s">
        <v>640</v>
      </c>
      <c r="G1166" s="92" t="s">
        <v>806</v>
      </c>
      <c r="H1166" s="92" t="e">
        <f>#REF!</f>
        <v>#REF!</v>
      </c>
    </row>
    <row r="1167" spans="1:8">
      <c r="A1167" s="92" t="str">
        <f t="shared" si="63"/>
        <v>Stara Planina Hold Plc</v>
      </c>
      <c r="B1167" s="92" t="str">
        <f t="shared" si="64"/>
        <v>121227995</v>
      </c>
      <c r="C1167" s="96">
        <f t="shared" si="65"/>
        <v>45930</v>
      </c>
      <c r="D1167" s="92" t="s">
        <v>643</v>
      </c>
      <c r="E1167" s="92">
        <v>4</v>
      </c>
      <c r="F1167" s="92" t="s">
        <v>642</v>
      </c>
      <c r="G1167" s="92" t="s">
        <v>806</v>
      </c>
      <c r="H1167" s="92" t="e">
        <f>#REF!</f>
        <v>#REF!</v>
      </c>
    </row>
    <row r="1168" spans="1:8">
      <c r="A1168" s="92" t="str">
        <f t="shared" ref="A1168:A1195" si="66">pdeName</f>
        <v>Stara Planina Hold Plc</v>
      </c>
      <c r="B1168" s="92" t="str">
        <f t="shared" ref="B1168:B1195" si="67">pdeBulstat</f>
        <v>121227995</v>
      </c>
      <c r="C1168" s="96">
        <f t="shared" ref="C1168:C1195" si="68">endDate</f>
        <v>45930</v>
      </c>
      <c r="D1168" s="92" t="s">
        <v>645</v>
      </c>
      <c r="E1168" s="92">
        <v>4</v>
      </c>
      <c r="F1168" s="92" t="s">
        <v>644</v>
      </c>
      <c r="G1168" s="92" t="s">
        <v>806</v>
      </c>
      <c r="H1168" s="92" t="e">
        <f>#REF!</f>
        <v>#REF!</v>
      </c>
    </row>
    <row r="1169" spans="1:8">
      <c r="A1169" s="92" t="str">
        <f t="shared" si="66"/>
        <v>Stara Planina Hold Plc</v>
      </c>
      <c r="B1169" s="92" t="str">
        <f t="shared" si="67"/>
        <v>121227995</v>
      </c>
      <c r="C1169" s="96">
        <f t="shared" si="68"/>
        <v>45930</v>
      </c>
      <c r="D1169" s="92" t="s">
        <v>647</v>
      </c>
      <c r="E1169" s="92">
        <v>4</v>
      </c>
      <c r="F1169" s="92" t="s">
        <v>646</v>
      </c>
      <c r="G1169" s="92" t="s">
        <v>806</v>
      </c>
      <c r="H1169" s="92" t="e">
        <f>#REF!</f>
        <v>#REF!</v>
      </c>
    </row>
    <row r="1170" spans="1:8">
      <c r="A1170" s="92" t="str">
        <f t="shared" si="66"/>
        <v>Stara Planina Hold Plc</v>
      </c>
      <c r="B1170" s="92" t="str">
        <f t="shared" si="67"/>
        <v>121227995</v>
      </c>
      <c r="C1170" s="96">
        <f t="shared" si="68"/>
        <v>45930</v>
      </c>
      <c r="D1170" s="92" t="s">
        <v>649</v>
      </c>
      <c r="E1170" s="92">
        <v>4</v>
      </c>
      <c r="F1170" s="92" t="s">
        <v>648</v>
      </c>
      <c r="G1170" s="92" t="s">
        <v>806</v>
      </c>
      <c r="H1170" s="92" t="e">
        <f>#REF!</f>
        <v>#REF!</v>
      </c>
    </row>
    <row r="1171" spans="1:8">
      <c r="A1171" s="92" t="str">
        <f t="shared" si="66"/>
        <v>Stara Planina Hold Plc</v>
      </c>
      <c r="B1171" s="92" t="str">
        <f t="shared" si="67"/>
        <v>121227995</v>
      </c>
      <c r="C1171" s="96">
        <f t="shared" si="68"/>
        <v>45930</v>
      </c>
      <c r="D1171" s="92" t="s">
        <v>651</v>
      </c>
      <c r="E1171" s="92">
        <v>4</v>
      </c>
      <c r="F1171" s="92" t="s">
        <v>650</v>
      </c>
      <c r="G1171" s="92" t="s">
        <v>806</v>
      </c>
      <c r="H1171" s="92" t="e">
        <f>#REF!</f>
        <v>#REF!</v>
      </c>
    </row>
    <row r="1172" spans="1:8">
      <c r="A1172" s="92" t="str">
        <f t="shared" si="66"/>
        <v>Stara Planina Hold Plc</v>
      </c>
      <c r="B1172" s="92" t="str">
        <f t="shared" si="67"/>
        <v>121227995</v>
      </c>
      <c r="C1172" s="96">
        <f t="shared" si="68"/>
        <v>45930</v>
      </c>
      <c r="D1172" s="92" t="s">
        <v>653</v>
      </c>
      <c r="E1172" s="92">
        <v>4</v>
      </c>
      <c r="F1172" s="92" t="s">
        <v>652</v>
      </c>
      <c r="G1172" s="92" t="s">
        <v>806</v>
      </c>
      <c r="H1172" s="92" t="e">
        <f>#REF!</f>
        <v>#REF!</v>
      </c>
    </row>
    <row r="1173" spans="1:8">
      <c r="A1173" s="92" t="str">
        <f t="shared" si="66"/>
        <v>Stara Planina Hold Plc</v>
      </c>
      <c r="B1173" s="92" t="str">
        <f t="shared" si="67"/>
        <v>121227995</v>
      </c>
      <c r="C1173" s="96">
        <f t="shared" si="68"/>
        <v>45930</v>
      </c>
      <c r="D1173" s="92" t="s">
        <v>655</v>
      </c>
      <c r="E1173" s="92">
        <v>4</v>
      </c>
      <c r="F1173" s="92" t="s">
        <v>654</v>
      </c>
      <c r="G1173" s="92" t="s">
        <v>806</v>
      </c>
      <c r="H1173" s="92" t="e">
        <f>#REF!</f>
        <v>#REF!</v>
      </c>
    </row>
    <row r="1174" spans="1:8">
      <c r="A1174" s="92" t="str">
        <f t="shared" si="66"/>
        <v>Stara Planina Hold Plc</v>
      </c>
      <c r="B1174" s="92" t="str">
        <f t="shared" si="67"/>
        <v>121227995</v>
      </c>
      <c r="C1174" s="96">
        <f t="shared" si="68"/>
        <v>45930</v>
      </c>
      <c r="D1174" s="92" t="s">
        <v>656</v>
      </c>
      <c r="E1174" s="92">
        <v>4</v>
      </c>
      <c r="F1174" s="92" t="s">
        <v>574</v>
      </c>
      <c r="G1174" s="92" t="s">
        <v>806</v>
      </c>
      <c r="H1174" s="92" t="e">
        <f>#REF!</f>
        <v>#REF!</v>
      </c>
    </row>
    <row r="1175" spans="1:8">
      <c r="A1175" s="92" t="str">
        <f t="shared" si="66"/>
        <v>Stara Planina Hold Plc</v>
      </c>
      <c r="B1175" s="92" t="str">
        <f t="shared" si="67"/>
        <v>121227995</v>
      </c>
      <c r="C1175" s="96">
        <f t="shared" si="68"/>
        <v>45930</v>
      </c>
      <c r="D1175" s="92" t="s">
        <v>657</v>
      </c>
      <c r="E1175" s="92">
        <v>4</v>
      </c>
      <c r="F1175" s="92" t="s">
        <v>577</v>
      </c>
      <c r="G1175" s="92" t="s">
        <v>806</v>
      </c>
      <c r="H1175" s="92" t="e">
        <f>#REF!</f>
        <v>#REF!</v>
      </c>
    </row>
    <row r="1176" spans="1:8">
      <c r="A1176" s="92" t="str">
        <f t="shared" si="66"/>
        <v>Stara Planina Hold Plc</v>
      </c>
      <c r="B1176" s="92" t="str">
        <f t="shared" si="67"/>
        <v>121227995</v>
      </c>
      <c r="C1176" s="96">
        <f t="shared" si="68"/>
        <v>45930</v>
      </c>
      <c r="D1176" s="92" t="s">
        <v>659</v>
      </c>
      <c r="E1176" s="92">
        <v>4</v>
      </c>
      <c r="F1176" s="92" t="s">
        <v>658</v>
      </c>
      <c r="G1176" s="92" t="s">
        <v>806</v>
      </c>
      <c r="H1176" s="92" t="e">
        <f>#REF!</f>
        <v>#REF!</v>
      </c>
    </row>
    <row r="1177" spans="1:8">
      <c r="A1177" s="92" t="str">
        <f t="shared" si="66"/>
        <v>Stara Planina Hold Plc</v>
      </c>
      <c r="B1177" s="92" t="str">
        <f t="shared" si="67"/>
        <v>121227995</v>
      </c>
      <c r="C1177" s="96">
        <f t="shared" si="68"/>
        <v>45930</v>
      </c>
      <c r="D1177" s="92" t="s">
        <v>661</v>
      </c>
      <c r="E1177" s="92">
        <v>4</v>
      </c>
      <c r="F1177" s="92" t="s">
        <v>660</v>
      </c>
      <c r="G1177" s="92" t="s">
        <v>806</v>
      </c>
      <c r="H1177" s="92" t="e">
        <f>#REF!</f>
        <v>#REF!</v>
      </c>
    </row>
    <row r="1178" spans="1:8">
      <c r="A1178" s="92" t="str">
        <f t="shared" si="66"/>
        <v>Stara Planina Hold Plc</v>
      </c>
      <c r="B1178" s="92" t="str">
        <f t="shared" si="67"/>
        <v>121227995</v>
      </c>
      <c r="C1178" s="96">
        <f t="shared" si="68"/>
        <v>45930</v>
      </c>
      <c r="D1178" s="92" t="s">
        <v>662</v>
      </c>
      <c r="E1178" s="92">
        <v>4</v>
      </c>
      <c r="F1178" s="92" t="s">
        <v>616</v>
      </c>
      <c r="G1178" s="92" t="s">
        <v>806</v>
      </c>
      <c r="H1178" s="92" t="e">
        <f>#REF!</f>
        <v>#REF!</v>
      </c>
    </row>
    <row r="1179" spans="1:8">
      <c r="A1179" s="92" t="str">
        <f t="shared" si="66"/>
        <v>Stara Planina Hold Plc</v>
      </c>
      <c r="B1179" s="92" t="str">
        <f t="shared" si="67"/>
        <v>121227995</v>
      </c>
      <c r="C1179" s="96">
        <f t="shared" si="68"/>
        <v>45930</v>
      </c>
      <c r="D1179" s="92" t="s">
        <v>664</v>
      </c>
      <c r="E1179" s="92">
        <v>4</v>
      </c>
      <c r="F1179" s="92" t="s">
        <v>663</v>
      </c>
      <c r="G1179" s="92" t="s">
        <v>806</v>
      </c>
      <c r="H1179" s="92" t="e">
        <f>#REF!</f>
        <v>#REF!</v>
      </c>
    </row>
    <row r="1180" spans="1:8">
      <c r="A1180" s="92" t="str">
        <f t="shared" si="66"/>
        <v>Stara Planina Hold Plc</v>
      </c>
      <c r="B1180" s="92" t="str">
        <f t="shared" si="67"/>
        <v>121227995</v>
      </c>
      <c r="C1180" s="96">
        <f t="shared" si="68"/>
        <v>45930</v>
      </c>
      <c r="D1180" s="92" t="s">
        <v>666</v>
      </c>
      <c r="E1180" s="92">
        <v>1</v>
      </c>
      <c r="F1180" s="92" t="s">
        <v>665</v>
      </c>
      <c r="G1180" s="92" t="s">
        <v>808</v>
      </c>
      <c r="H1180" s="97" t="e">
        <f>#REF!</f>
        <v>#REF!</v>
      </c>
    </row>
    <row r="1181" spans="1:8">
      <c r="A1181" s="92" t="str">
        <f t="shared" si="66"/>
        <v>Stara Planina Hold Plc</v>
      </c>
      <c r="B1181" s="92" t="str">
        <f t="shared" si="67"/>
        <v>121227995</v>
      </c>
      <c r="C1181" s="96">
        <f t="shared" si="68"/>
        <v>45930</v>
      </c>
      <c r="D1181" s="92" t="s">
        <v>668</v>
      </c>
      <c r="E1181" s="92">
        <v>1</v>
      </c>
      <c r="F1181" s="92" t="s">
        <v>667</v>
      </c>
      <c r="G1181" s="92" t="s">
        <v>808</v>
      </c>
      <c r="H1181" s="97" t="e">
        <f>#REF!</f>
        <v>#REF!</v>
      </c>
    </row>
    <row r="1182" spans="1:8">
      <c r="A1182" s="92" t="str">
        <f t="shared" si="66"/>
        <v>Stara Planina Hold Plc</v>
      </c>
      <c r="B1182" s="92" t="str">
        <f t="shared" si="67"/>
        <v>121227995</v>
      </c>
      <c r="C1182" s="96">
        <f t="shared" si="68"/>
        <v>45930</v>
      </c>
      <c r="D1182" s="92" t="s">
        <v>670</v>
      </c>
      <c r="E1182" s="92">
        <v>1</v>
      </c>
      <c r="F1182" s="92" t="s">
        <v>669</v>
      </c>
      <c r="G1182" s="92" t="s">
        <v>808</v>
      </c>
      <c r="H1182" s="97" t="e">
        <f>#REF!</f>
        <v>#REF!</v>
      </c>
    </row>
    <row r="1183" spans="1:8">
      <c r="A1183" s="92" t="str">
        <f t="shared" si="66"/>
        <v>Stara Planina Hold Plc</v>
      </c>
      <c r="B1183" s="92" t="str">
        <f t="shared" si="67"/>
        <v>121227995</v>
      </c>
      <c r="C1183" s="96">
        <f t="shared" si="68"/>
        <v>45930</v>
      </c>
      <c r="D1183" s="92" t="s">
        <v>672</v>
      </c>
      <c r="E1183" s="92">
        <v>1</v>
      </c>
      <c r="F1183" s="92" t="s">
        <v>671</v>
      </c>
      <c r="G1183" s="92" t="s">
        <v>808</v>
      </c>
      <c r="H1183" s="97" t="e">
        <f>#REF!</f>
        <v>#REF!</v>
      </c>
    </row>
    <row r="1184" spans="1:8">
      <c r="A1184" s="92" t="str">
        <f t="shared" si="66"/>
        <v>Stara Planina Hold Plc</v>
      </c>
      <c r="B1184" s="92" t="str">
        <f t="shared" si="67"/>
        <v>121227995</v>
      </c>
      <c r="C1184" s="96">
        <f t="shared" si="68"/>
        <v>45930</v>
      </c>
      <c r="D1184" s="92" t="s">
        <v>666</v>
      </c>
      <c r="E1184" s="92">
        <v>2</v>
      </c>
      <c r="F1184" s="92" t="s">
        <v>665</v>
      </c>
      <c r="G1184" s="92" t="s">
        <v>808</v>
      </c>
      <c r="H1184" s="97" t="e">
        <f>#REF!</f>
        <v>#REF!</v>
      </c>
    </row>
    <row r="1185" spans="1:8">
      <c r="A1185" s="92" t="str">
        <f t="shared" si="66"/>
        <v>Stara Planina Hold Plc</v>
      </c>
      <c r="B1185" s="92" t="str">
        <f t="shared" si="67"/>
        <v>121227995</v>
      </c>
      <c r="C1185" s="96">
        <f t="shared" si="68"/>
        <v>45930</v>
      </c>
      <c r="D1185" s="92" t="s">
        <v>668</v>
      </c>
      <c r="E1185" s="92">
        <v>2</v>
      </c>
      <c r="F1185" s="92" t="s">
        <v>667</v>
      </c>
      <c r="G1185" s="92" t="s">
        <v>808</v>
      </c>
      <c r="H1185" s="97" t="e">
        <f>#REF!</f>
        <v>#REF!</v>
      </c>
    </row>
    <row r="1186" spans="1:8">
      <c r="A1186" s="92" t="str">
        <f t="shared" si="66"/>
        <v>Stara Planina Hold Plc</v>
      </c>
      <c r="B1186" s="92" t="str">
        <f t="shared" si="67"/>
        <v>121227995</v>
      </c>
      <c r="C1186" s="96">
        <f t="shared" si="68"/>
        <v>45930</v>
      </c>
      <c r="D1186" s="92" t="s">
        <v>670</v>
      </c>
      <c r="E1186" s="92">
        <v>2</v>
      </c>
      <c r="F1186" s="92" t="s">
        <v>669</v>
      </c>
      <c r="G1186" s="92" t="s">
        <v>808</v>
      </c>
      <c r="H1186" s="97" t="e">
        <f>#REF!</f>
        <v>#REF!</v>
      </c>
    </row>
    <row r="1187" spans="1:8">
      <c r="A1187" s="92" t="str">
        <f t="shared" si="66"/>
        <v>Stara Planina Hold Plc</v>
      </c>
      <c r="B1187" s="92" t="str">
        <f t="shared" si="67"/>
        <v>121227995</v>
      </c>
      <c r="C1187" s="96">
        <f t="shared" si="68"/>
        <v>45930</v>
      </c>
      <c r="D1187" s="92" t="s">
        <v>672</v>
      </c>
      <c r="E1187" s="92">
        <v>2</v>
      </c>
      <c r="F1187" s="92" t="s">
        <v>671</v>
      </c>
      <c r="G1187" s="92" t="s">
        <v>808</v>
      </c>
      <c r="H1187" s="97" t="e">
        <f>#REF!</f>
        <v>#REF!</v>
      </c>
    </row>
    <row r="1188" spans="1:8">
      <c r="A1188" s="92" t="str">
        <f t="shared" si="66"/>
        <v>Stara Planina Hold Plc</v>
      </c>
      <c r="B1188" s="92" t="str">
        <f t="shared" si="67"/>
        <v>121227995</v>
      </c>
      <c r="C1188" s="96">
        <f t="shared" si="68"/>
        <v>45930</v>
      </c>
      <c r="D1188" s="92" t="s">
        <v>666</v>
      </c>
      <c r="E1188" s="92">
        <v>3</v>
      </c>
      <c r="F1188" s="92" t="s">
        <v>665</v>
      </c>
      <c r="G1188" s="92" t="s">
        <v>808</v>
      </c>
      <c r="H1188" s="97" t="e">
        <f>#REF!</f>
        <v>#REF!</v>
      </c>
    </row>
    <row r="1189" spans="1:8">
      <c r="A1189" s="92" t="str">
        <f t="shared" si="66"/>
        <v>Stara Planina Hold Plc</v>
      </c>
      <c r="B1189" s="92" t="str">
        <f t="shared" si="67"/>
        <v>121227995</v>
      </c>
      <c r="C1189" s="96">
        <f t="shared" si="68"/>
        <v>45930</v>
      </c>
      <c r="D1189" s="92" t="s">
        <v>668</v>
      </c>
      <c r="E1189" s="92">
        <v>3</v>
      </c>
      <c r="F1189" s="92" t="s">
        <v>667</v>
      </c>
      <c r="G1189" s="92" t="s">
        <v>808</v>
      </c>
      <c r="H1189" s="97" t="e">
        <f>#REF!</f>
        <v>#REF!</v>
      </c>
    </row>
    <row r="1190" spans="1:8">
      <c r="A1190" s="92" t="str">
        <f t="shared" si="66"/>
        <v>Stara Planina Hold Plc</v>
      </c>
      <c r="B1190" s="92" t="str">
        <f t="shared" si="67"/>
        <v>121227995</v>
      </c>
      <c r="C1190" s="96">
        <f t="shared" si="68"/>
        <v>45930</v>
      </c>
      <c r="D1190" s="92" t="s">
        <v>670</v>
      </c>
      <c r="E1190" s="92">
        <v>3</v>
      </c>
      <c r="F1190" s="92" t="s">
        <v>669</v>
      </c>
      <c r="G1190" s="92" t="s">
        <v>808</v>
      </c>
      <c r="H1190" s="97" t="e">
        <f>#REF!</f>
        <v>#REF!</v>
      </c>
    </row>
    <row r="1191" spans="1:8">
      <c r="A1191" s="92" t="str">
        <f t="shared" si="66"/>
        <v>Stara Planina Hold Plc</v>
      </c>
      <c r="B1191" s="92" t="str">
        <f t="shared" si="67"/>
        <v>121227995</v>
      </c>
      <c r="C1191" s="96">
        <f t="shared" si="68"/>
        <v>45930</v>
      </c>
      <c r="D1191" s="92" t="s">
        <v>672</v>
      </c>
      <c r="E1191" s="92">
        <v>3</v>
      </c>
      <c r="F1191" s="92" t="s">
        <v>671</v>
      </c>
      <c r="G1191" s="92" t="s">
        <v>808</v>
      </c>
      <c r="H1191" s="97" t="e">
        <f>#REF!</f>
        <v>#REF!</v>
      </c>
    </row>
    <row r="1192" spans="1:8">
      <c r="A1192" s="92" t="str">
        <f t="shared" si="66"/>
        <v>Stara Planina Hold Plc</v>
      </c>
      <c r="B1192" s="92" t="str">
        <f t="shared" si="67"/>
        <v>121227995</v>
      </c>
      <c r="C1192" s="96">
        <f t="shared" si="68"/>
        <v>45930</v>
      </c>
      <c r="D1192" s="92" t="s">
        <v>666</v>
      </c>
      <c r="E1192" s="92">
        <v>4</v>
      </c>
      <c r="F1192" s="92" t="s">
        <v>665</v>
      </c>
      <c r="G1192" s="92" t="s">
        <v>808</v>
      </c>
      <c r="H1192" s="97" t="e">
        <f>#REF!</f>
        <v>#REF!</v>
      </c>
    </row>
    <row r="1193" spans="1:8">
      <c r="A1193" s="92" t="str">
        <f t="shared" si="66"/>
        <v>Stara Planina Hold Plc</v>
      </c>
      <c r="B1193" s="92" t="str">
        <f t="shared" si="67"/>
        <v>121227995</v>
      </c>
      <c r="C1193" s="96">
        <f t="shared" si="68"/>
        <v>45930</v>
      </c>
      <c r="D1193" s="92" t="s">
        <v>668</v>
      </c>
      <c r="E1193" s="92">
        <v>4</v>
      </c>
      <c r="F1193" s="92" t="s">
        <v>667</v>
      </c>
      <c r="G1193" s="92" t="s">
        <v>808</v>
      </c>
      <c r="H1193" s="97" t="e">
        <f>#REF!</f>
        <v>#REF!</v>
      </c>
    </row>
    <row r="1194" spans="1:8">
      <c r="A1194" s="92" t="str">
        <f t="shared" si="66"/>
        <v>Stara Planina Hold Plc</v>
      </c>
      <c r="B1194" s="92" t="str">
        <f t="shared" si="67"/>
        <v>121227995</v>
      </c>
      <c r="C1194" s="96">
        <f t="shared" si="68"/>
        <v>45930</v>
      </c>
      <c r="D1194" s="92" t="s">
        <v>670</v>
      </c>
      <c r="E1194" s="92">
        <v>4</v>
      </c>
      <c r="F1194" s="92" t="s">
        <v>669</v>
      </c>
      <c r="G1194" s="92" t="s">
        <v>808</v>
      </c>
      <c r="H1194" s="97" t="e">
        <f>#REF!</f>
        <v>#REF!</v>
      </c>
    </row>
    <row r="1195" spans="1:8">
      <c r="A1195" s="92" t="str">
        <f t="shared" si="66"/>
        <v>Stara Planina Hold Plc</v>
      </c>
      <c r="B1195" s="92" t="str">
        <f t="shared" si="67"/>
        <v>121227995</v>
      </c>
      <c r="C1195" s="96">
        <f t="shared" si="68"/>
        <v>45930</v>
      </c>
      <c r="D1195" s="92" t="s">
        <v>672</v>
      </c>
      <c r="E1195" s="92">
        <v>4</v>
      </c>
      <c r="F1195" s="92" t="s">
        <v>671</v>
      </c>
      <c r="G1195" s="92" t="s">
        <v>808</v>
      </c>
      <c r="H1195" s="97" t="e">
        <f>#REF!</f>
        <v>#REF!</v>
      </c>
    </row>
    <row r="1196" spans="1:8" s="37" customFormat="1">
      <c r="A1196" s="93"/>
      <c r="B1196" s="93"/>
      <c r="C1196" s="94"/>
      <c r="D1196" s="93"/>
      <c r="E1196" s="93"/>
      <c r="F1196" s="95" t="s">
        <v>809</v>
      </c>
      <c r="G1196" s="93"/>
      <c r="H1196" s="93"/>
    </row>
    <row r="1197" spans="1:8">
      <c r="A1197" s="92" t="str">
        <f t="shared" ref="A1197:A1228" si="69">pdeName</f>
        <v>Stara Planina Hold Plc</v>
      </c>
      <c r="B1197" s="92" t="str">
        <f t="shared" ref="B1197:B1228" si="70">pdeBulstat</f>
        <v>121227995</v>
      </c>
      <c r="C1197" s="96">
        <f t="shared" ref="C1197:C1228" si="71">endDate</f>
        <v>45930</v>
      </c>
      <c r="D1197" s="92" t="s">
        <v>675</v>
      </c>
      <c r="E1197" s="92">
        <v>1</v>
      </c>
      <c r="F1197" s="92" t="s">
        <v>674</v>
      </c>
      <c r="G1197" s="92"/>
      <c r="H1197" s="97" t="e">
        <f>#REF!</f>
        <v>#REF!</v>
      </c>
    </row>
    <row r="1198" spans="1:8">
      <c r="A1198" s="92" t="str">
        <f t="shared" si="69"/>
        <v>Stara Planina Hold Plc</v>
      </c>
      <c r="B1198" s="92" t="str">
        <f t="shared" si="70"/>
        <v>121227995</v>
      </c>
      <c r="C1198" s="96">
        <f t="shared" si="71"/>
        <v>45930</v>
      </c>
      <c r="D1198" s="92" t="s">
        <v>677</v>
      </c>
      <c r="E1198" s="92">
        <v>1</v>
      </c>
      <c r="F1198" s="92" t="s">
        <v>676</v>
      </c>
      <c r="G1198" s="92"/>
      <c r="H1198" s="97" t="e">
        <f>#REF!</f>
        <v>#REF!</v>
      </c>
    </row>
    <row r="1199" spans="1:8">
      <c r="A1199" s="92" t="str">
        <f t="shared" si="69"/>
        <v>Stara Planina Hold Plc</v>
      </c>
      <c r="B1199" s="92" t="str">
        <f t="shared" si="70"/>
        <v>121227995</v>
      </c>
      <c r="C1199" s="96">
        <f t="shared" si="71"/>
        <v>45930</v>
      </c>
      <c r="D1199" s="92" t="s">
        <v>678</v>
      </c>
      <c r="E1199" s="92">
        <v>1</v>
      </c>
      <c r="F1199" s="92" t="s">
        <v>522</v>
      </c>
      <c r="G1199" s="92"/>
      <c r="H1199" s="97" t="e">
        <f>#REF!</f>
        <v>#REF!</v>
      </c>
    </row>
    <row r="1200" spans="1:8">
      <c r="A1200" s="92" t="str">
        <f t="shared" si="69"/>
        <v>Stara Planina Hold Plc</v>
      </c>
      <c r="B1200" s="92" t="str">
        <f t="shared" si="70"/>
        <v>121227995</v>
      </c>
      <c r="C1200" s="96">
        <f t="shared" si="71"/>
        <v>45930</v>
      </c>
      <c r="D1200" s="92" t="s">
        <v>680</v>
      </c>
      <c r="E1200" s="92">
        <v>1</v>
      </c>
      <c r="F1200" s="92" t="s">
        <v>679</v>
      </c>
      <c r="G1200" s="92"/>
      <c r="H1200" s="97" t="e">
        <f>#REF!</f>
        <v>#REF!</v>
      </c>
    </row>
    <row r="1201" spans="1:8">
      <c r="A1201" s="92" t="str">
        <f t="shared" si="69"/>
        <v>Stara Planina Hold Plc</v>
      </c>
      <c r="B1201" s="92" t="str">
        <f t="shared" si="70"/>
        <v>121227995</v>
      </c>
      <c r="C1201" s="96">
        <f t="shared" si="71"/>
        <v>45930</v>
      </c>
      <c r="D1201" s="92" t="s">
        <v>681</v>
      </c>
      <c r="E1201" s="92">
        <v>1</v>
      </c>
      <c r="F1201" s="92" t="s">
        <v>63</v>
      </c>
      <c r="G1201" s="92"/>
      <c r="H1201" s="97" t="e">
        <f>#REF!</f>
        <v>#REF!</v>
      </c>
    </row>
    <row r="1202" spans="1:8">
      <c r="A1202" s="92" t="str">
        <f t="shared" si="69"/>
        <v>Stara Planina Hold Plc</v>
      </c>
      <c r="B1202" s="92" t="str">
        <f t="shared" si="70"/>
        <v>121227995</v>
      </c>
      <c r="C1202" s="96">
        <f t="shared" si="71"/>
        <v>45930</v>
      </c>
      <c r="D1202" s="92" t="s">
        <v>682</v>
      </c>
      <c r="E1202" s="92">
        <v>1</v>
      </c>
      <c r="F1202" s="92" t="s">
        <v>673</v>
      </c>
      <c r="G1202" s="92"/>
      <c r="H1202" s="97" t="e">
        <f>#REF!</f>
        <v>#REF!</v>
      </c>
    </row>
    <row r="1203" spans="1:8">
      <c r="A1203" s="92" t="str">
        <f t="shared" si="69"/>
        <v>Stara Planina Hold Plc</v>
      </c>
      <c r="B1203" s="92" t="str">
        <f t="shared" si="70"/>
        <v>121227995</v>
      </c>
      <c r="C1203" s="96">
        <f t="shared" si="71"/>
        <v>45930</v>
      </c>
      <c r="D1203" s="92" t="s">
        <v>684</v>
      </c>
      <c r="E1203" s="92">
        <v>1</v>
      </c>
      <c r="F1203" s="92" t="s">
        <v>674</v>
      </c>
      <c r="G1203" s="92"/>
      <c r="H1203" s="97" t="e">
        <f>#REF!</f>
        <v>#REF!</v>
      </c>
    </row>
    <row r="1204" spans="1:8">
      <c r="A1204" s="92" t="str">
        <f t="shared" si="69"/>
        <v>Stara Planina Hold Plc</v>
      </c>
      <c r="B1204" s="92" t="str">
        <f t="shared" si="70"/>
        <v>121227995</v>
      </c>
      <c r="C1204" s="96">
        <f t="shared" si="71"/>
        <v>45930</v>
      </c>
      <c r="D1204" s="92" t="s">
        <v>686</v>
      </c>
      <c r="E1204" s="92">
        <v>1</v>
      </c>
      <c r="F1204" s="92" t="s">
        <v>685</v>
      </c>
      <c r="G1204" s="92"/>
      <c r="H1204" s="97" t="e">
        <f>#REF!</f>
        <v>#REF!</v>
      </c>
    </row>
    <row r="1205" spans="1:8">
      <c r="A1205" s="92" t="str">
        <f t="shared" si="69"/>
        <v>Stara Planina Hold Plc</v>
      </c>
      <c r="B1205" s="92" t="str">
        <f t="shared" si="70"/>
        <v>121227995</v>
      </c>
      <c r="C1205" s="96">
        <f t="shared" si="71"/>
        <v>45930</v>
      </c>
      <c r="D1205" s="92" t="s">
        <v>688</v>
      </c>
      <c r="E1205" s="92">
        <v>1</v>
      </c>
      <c r="F1205" s="92" t="s">
        <v>687</v>
      </c>
      <c r="G1205" s="92"/>
      <c r="H1205" s="97" t="e">
        <f>#REF!</f>
        <v>#REF!</v>
      </c>
    </row>
    <row r="1206" spans="1:8">
      <c r="A1206" s="92" t="str">
        <f t="shared" si="69"/>
        <v>Stara Planina Hold Plc</v>
      </c>
      <c r="B1206" s="92" t="str">
        <f t="shared" si="70"/>
        <v>121227995</v>
      </c>
      <c r="C1206" s="96">
        <f t="shared" si="71"/>
        <v>45930</v>
      </c>
      <c r="D1206" s="92" t="s">
        <v>690</v>
      </c>
      <c r="E1206" s="92">
        <v>1</v>
      </c>
      <c r="F1206" s="92" t="s">
        <v>689</v>
      </c>
      <c r="G1206" s="92"/>
      <c r="H1206" s="97" t="e">
        <f>#REF!</f>
        <v>#REF!</v>
      </c>
    </row>
    <row r="1207" spans="1:8">
      <c r="A1207" s="92" t="str">
        <f t="shared" si="69"/>
        <v>Stara Planina Hold Plc</v>
      </c>
      <c r="B1207" s="92" t="str">
        <f t="shared" si="70"/>
        <v>121227995</v>
      </c>
      <c r="C1207" s="96">
        <f t="shared" si="71"/>
        <v>45930</v>
      </c>
      <c r="D1207" s="92" t="s">
        <v>692</v>
      </c>
      <c r="E1207" s="92">
        <v>1</v>
      </c>
      <c r="F1207" s="92" t="s">
        <v>691</v>
      </c>
      <c r="G1207" s="92"/>
      <c r="H1207" s="97" t="e">
        <f>#REF!</f>
        <v>#REF!</v>
      </c>
    </row>
    <row r="1208" spans="1:8">
      <c r="A1208" s="92" t="str">
        <f t="shared" si="69"/>
        <v>Stara Planina Hold Plc</v>
      </c>
      <c r="B1208" s="92" t="str">
        <f t="shared" si="70"/>
        <v>121227995</v>
      </c>
      <c r="C1208" s="96">
        <f t="shared" si="71"/>
        <v>45930</v>
      </c>
      <c r="D1208" s="92" t="s">
        <v>694</v>
      </c>
      <c r="E1208" s="92">
        <v>1</v>
      </c>
      <c r="F1208" s="92" t="s">
        <v>693</v>
      </c>
      <c r="G1208" s="92"/>
      <c r="H1208" s="97" t="e">
        <f>#REF!</f>
        <v>#REF!</v>
      </c>
    </row>
    <row r="1209" spans="1:8">
      <c r="A1209" s="92" t="str">
        <f t="shared" si="69"/>
        <v>Stara Planina Hold Plc</v>
      </c>
      <c r="B1209" s="92" t="str">
        <f t="shared" si="70"/>
        <v>121227995</v>
      </c>
      <c r="C1209" s="96">
        <f t="shared" si="71"/>
        <v>45930</v>
      </c>
      <c r="D1209" s="92" t="s">
        <v>696</v>
      </c>
      <c r="E1209" s="92">
        <v>1</v>
      </c>
      <c r="F1209" s="92" t="s">
        <v>695</v>
      </c>
      <c r="G1209" s="92"/>
      <c r="H1209" s="97" t="e">
        <f>#REF!</f>
        <v>#REF!</v>
      </c>
    </row>
    <row r="1210" spans="1:8">
      <c r="A1210" s="92" t="str">
        <f t="shared" si="69"/>
        <v>Stara Planina Hold Plc</v>
      </c>
      <c r="B1210" s="92" t="str">
        <f t="shared" si="70"/>
        <v>121227995</v>
      </c>
      <c r="C1210" s="96">
        <f t="shared" si="71"/>
        <v>45930</v>
      </c>
      <c r="D1210" s="92" t="s">
        <v>697</v>
      </c>
      <c r="E1210" s="92">
        <v>1</v>
      </c>
      <c r="F1210" s="92" t="s">
        <v>683</v>
      </c>
      <c r="G1210" s="92"/>
      <c r="H1210" s="97" t="e">
        <f>#REF!</f>
        <v>#REF!</v>
      </c>
    </row>
    <row r="1211" spans="1:8">
      <c r="A1211" s="92" t="str">
        <f t="shared" si="69"/>
        <v>Stara Planina Hold Plc</v>
      </c>
      <c r="B1211" s="92" t="str">
        <f t="shared" si="70"/>
        <v>121227995</v>
      </c>
      <c r="C1211" s="96">
        <f t="shared" si="71"/>
        <v>45930</v>
      </c>
      <c r="D1211" s="92" t="s">
        <v>675</v>
      </c>
      <c r="E1211" s="92">
        <v>2</v>
      </c>
      <c r="F1211" s="92" t="s">
        <v>674</v>
      </c>
      <c r="G1211" s="92"/>
      <c r="H1211" s="97" t="e">
        <f>#REF!</f>
        <v>#REF!</v>
      </c>
    </row>
    <row r="1212" spans="1:8">
      <c r="A1212" s="92" t="str">
        <f t="shared" si="69"/>
        <v>Stara Planina Hold Plc</v>
      </c>
      <c r="B1212" s="92" t="str">
        <f t="shared" si="70"/>
        <v>121227995</v>
      </c>
      <c r="C1212" s="96">
        <f t="shared" si="71"/>
        <v>45930</v>
      </c>
      <c r="D1212" s="92" t="s">
        <v>677</v>
      </c>
      <c r="E1212" s="92">
        <v>2</v>
      </c>
      <c r="F1212" s="92" t="s">
        <v>676</v>
      </c>
      <c r="G1212" s="92"/>
      <c r="H1212" s="97" t="e">
        <f>#REF!</f>
        <v>#REF!</v>
      </c>
    </row>
    <row r="1213" spans="1:8">
      <c r="A1213" s="92" t="str">
        <f t="shared" si="69"/>
        <v>Stara Planina Hold Plc</v>
      </c>
      <c r="B1213" s="92" t="str">
        <f t="shared" si="70"/>
        <v>121227995</v>
      </c>
      <c r="C1213" s="96">
        <f t="shared" si="71"/>
        <v>45930</v>
      </c>
      <c r="D1213" s="92" t="s">
        <v>678</v>
      </c>
      <c r="E1213" s="92">
        <v>2</v>
      </c>
      <c r="F1213" s="92" t="s">
        <v>522</v>
      </c>
      <c r="G1213" s="92"/>
      <c r="H1213" s="97" t="e">
        <f>#REF!</f>
        <v>#REF!</v>
      </c>
    </row>
    <row r="1214" spans="1:8">
      <c r="A1214" s="92" t="str">
        <f t="shared" si="69"/>
        <v>Stara Planina Hold Plc</v>
      </c>
      <c r="B1214" s="92" t="str">
        <f t="shared" si="70"/>
        <v>121227995</v>
      </c>
      <c r="C1214" s="96">
        <f t="shared" si="71"/>
        <v>45930</v>
      </c>
      <c r="D1214" s="92" t="s">
        <v>680</v>
      </c>
      <c r="E1214" s="92">
        <v>2</v>
      </c>
      <c r="F1214" s="92" t="s">
        <v>679</v>
      </c>
      <c r="G1214" s="92"/>
      <c r="H1214" s="97" t="e">
        <f>#REF!</f>
        <v>#REF!</v>
      </c>
    </row>
    <row r="1215" spans="1:8">
      <c r="A1215" s="92" t="str">
        <f t="shared" si="69"/>
        <v>Stara Planina Hold Plc</v>
      </c>
      <c r="B1215" s="92" t="str">
        <f t="shared" si="70"/>
        <v>121227995</v>
      </c>
      <c r="C1215" s="96">
        <f t="shared" si="71"/>
        <v>45930</v>
      </c>
      <c r="D1215" s="92" t="s">
        <v>681</v>
      </c>
      <c r="E1215" s="92">
        <v>2</v>
      </c>
      <c r="F1215" s="92" t="s">
        <v>63</v>
      </c>
      <c r="G1215" s="92"/>
      <c r="H1215" s="97" t="e">
        <f>#REF!</f>
        <v>#REF!</v>
      </c>
    </row>
    <row r="1216" spans="1:8">
      <c r="A1216" s="92" t="str">
        <f t="shared" si="69"/>
        <v>Stara Planina Hold Plc</v>
      </c>
      <c r="B1216" s="92" t="str">
        <f t="shared" si="70"/>
        <v>121227995</v>
      </c>
      <c r="C1216" s="96">
        <f t="shared" si="71"/>
        <v>45930</v>
      </c>
      <c r="D1216" s="92" t="s">
        <v>682</v>
      </c>
      <c r="E1216" s="92">
        <v>2</v>
      </c>
      <c r="F1216" s="92" t="s">
        <v>673</v>
      </c>
      <c r="G1216" s="92"/>
      <c r="H1216" s="97" t="e">
        <f>#REF!</f>
        <v>#REF!</v>
      </c>
    </row>
    <row r="1217" spans="1:8">
      <c r="A1217" s="92" t="str">
        <f t="shared" si="69"/>
        <v>Stara Planina Hold Plc</v>
      </c>
      <c r="B1217" s="92" t="str">
        <f t="shared" si="70"/>
        <v>121227995</v>
      </c>
      <c r="C1217" s="96">
        <f t="shared" si="71"/>
        <v>45930</v>
      </c>
      <c r="D1217" s="92" t="s">
        <v>684</v>
      </c>
      <c r="E1217" s="92">
        <v>2</v>
      </c>
      <c r="F1217" s="92" t="s">
        <v>674</v>
      </c>
      <c r="G1217" s="92"/>
      <c r="H1217" s="97" t="e">
        <f>#REF!</f>
        <v>#REF!</v>
      </c>
    </row>
    <row r="1218" spans="1:8">
      <c r="A1218" s="92" t="str">
        <f t="shared" si="69"/>
        <v>Stara Planina Hold Plc</v>
      </c>
      <c r="B1218" s="92" t="str">
        <f t="shared" si="70"/>
        <v>121227995</v>
      </c>
      <c r="C1218" s="96">
        <f t="shared" si="71"/>
        <v>45930</v>
      </c>
      <c r="D1218" s="92" t="s">
        <v>686</v>
      </c>
      <c r="E1218" s="92">
        <v>2</v>
      </c>
      <c r="F1218" s="92" t="s">
        <v>685</v>
      </c>
      <c r="G1218" s="92"/>
      <c r="H1218" s="97" t="e">
        <f>#REF!</f>
        <v>#REF!</v>
      </c>
    </row>
    <row r="1219" spans="1:8">
      <c r="A1219" s="92" t="str">
        <f t="shared" si="69"/>
        <v>Stara Planina Hold Plc</v>
      </c>
      <c r="B1219" s="92" t="str">
        <f t="shared" si="70"/>
        <v>121227995</v>
      </c>
      <c r="C1219" s="96">
        <f t="shared" si="71"/>
        <v>45930</v>
      </c>
      <c r="D1219" s="92" t="s">
        <v>688</v>
      </c>
      <c r="E1219" s="92">
        <v>2</v>
      </c>
      <c r="F1219" s="92" t="s">
        <v>687</v>
      </c>
      <c r="G1219" s="92"/>
      <c r="H1219" s="97" t="e">
        <f>#REF!</f>
        <v>#REF!</v>
      </c>
    </row>
    <row r="1220" spans="1:8">
      <c r="A1220" s="92" t="str">
        <f t="shared" si="69"/>
        <v>Stara Planina Hold Plc</v>
      </c>
      <c r="B1220" s="92" t="str">
        <f t="shared" si="70"/>
        <v>121227995</v>
      </c>
      <c r="C1220" s="96">
        <f t="shared" si="71"/>
        <v>45930</v>
      </c>
      <c r="D1220" s="92" t="s">
        <v>690</v>
      </c>
      <c r="E1220" s="92">
        <v>2</v>
      </c>
      <c r="F1220" s="92" t="s">
        <v>689</v>
      </c>
      <c r="G1220" s="92"/>
      <c r="H1220" s="97" t="e">
        <f>#REF!</f>
        <v>#REF!</v>
      </c>
    </row>
    <row r="1221" spans="1:8">
      <c r="A1221" s="92" t="str">
        <f t="shared" si="69"/>
        <v>Stara Planina Hold Plc</v>
      </c>
      <c r="B1221" s="92" t="str">
        <f t="shared" si="70"/>
        <v>121227995</v>
      </c>
      <c r="C1221" s="96">
        <f t="shared" si="71"/>
        <v>45930</v>
      </c>
      <c r="D1221" s="92" t="s">
        <v>692</v>
      </c>
      <c r="E1221" s="92">
        <v>2</v>
      </c>
      <c r="F1221" s="92" t="s">
        <v>691</v>
      </c>
      <c r="G1221" s="92"/>
      <c r="H1221" s="97" t="e">
        <f>#REF!</f>
        <v>#REF!</v>
      </c>
    </row>
    <row r="1222" spans="1:8">
      <c r="A1222" s="92" t="str">
        <f t="shared" si="69"/>
        <v>Stara Planina Hold Plc</v>
      </c>
      <c r="B1222" s="92" t="str">
        <f t="shared" si="70"/>
        <v>121227995</v>
      </c>
      <c r="C1222" s="96">
        <f t="shared" si="71"/>
        <v>45930</v>
      </c>
      <c r="D1222" s="92" t="s">
        <v>694</v>
      </c>
      <c r="E1222" s="92">
        <v>2</v>
      </c>
      <c r="F1222" s="92" t="s">
        <v>693</v>
      </c>
      <c r="G1222" s="92"/>
      <c r="H1222" s="97" t="e">
        <f>#REF!</f>
        <v>#REF!</v>
      </c>
    </row>
    <row r="1223" spans="1:8">
      <c r="A1223" s="92" t="str">
        <f t="shared" si="69"/>
        <v>Stara Planina Hold Plc</v>
      </c>
      <c r="B1223" s="92" t="str">
        <f t="shared" si="70"/>
        <v>121227995</v>
      </c>
      <c r="C1223" s="96">
        <f t="shared" si="71"/>
        <v>45930</v>
      </c>
      <c r="D1223" s="92" t="s">
        <v>696</v>
      </c>
      <c r="E1223" s="92">
        <v>2</v>
      </c>
      <c r="F1223" s="92" t="s">
        <v>695</v>
      </c>
      <c r="G1223" s="92"/>
      <c r="H1223" s="97" t="e">
        <f>#REF!</f>
        <v>#REF!</v>
      </c>
    </row>
    <row r="1224" spans="1:8">
      <c r="A1224" s="92" t="str">
        <f t="shared" si="69"/>
        <v>Stara Planina Hold Plc</v>
      </c>
      <c r="B1224" s="92" t="str">
        <f t="shared" si="70"/>
        <v>121227995</v>
      </c>
      <c r="C1224" s="96">
        <f t="shared" si="71"/>
        <v>45930</v>
      </c>
      <c r="D1224" s="92" t="s">
        <v>697</v>
      </c>
      <c r="E1224" s="92">
        <v>2</v>
      </c>
      <c r="F1224" s="92" t="s">
        <v>683</v>
      </c>
      <c r="G1224" s="92"/>
      <c r="H1224" s="97" t="e">
        <f>#REF!</f>
        <v>#REF!</v>
      </c>
    </row>
    <row r="1225" spans="1:8">
      <c r="A1225" s="92" t="str">
        <f t="shared" si="69"/>
        <v>Stara Planina Hold Plc</v>
      </c>
      <c r="B1225" s="92" t="str">
        <f t="shared" si="70"/>
        <v>121227995</v>
      </c>
      <c r="C1225" s="96">
        <f t="shared" si="71"/>
        <v>45930</v>
      </c>
      <c r="D1225" s="92" t="s">
        <v>675</v>
      </c>
      <c r="E1225" s="92">
        <v>3</v>
      </c>
      <c r="F1225" s="92" t="s">
        <v>674</v>
      </c>
      <c r="G1225" s="92"/>
      <c r="H1225" s="97" t="e">
        <f>#REF!</f>
        <v>#REF!</v>
      </c>
    </row>
    <row r="1226" spans="1:8">
      <c r="A1226" s="92" t="str">
        <f t="shared" si="69"/>
        <v>Stara Planina Hold Plc</v>
      </c>
      <c r="B1226" s="92" t="str">
        <f t="shared" si="70"/>
        <v>121227995</v>
      </c>
      <c r="C1226" s="96">
        <f t="shared" si="71"/>
        <v>45930</v>
      </c>
      <c r="D1226" s="92" t="s">
        <v>677</v>
      </c>
      <c r="E1226" s="92">
        <v>3</v>
      </c>
      <c r="F1226" s="92" t="s">
        <v>676</v>
      </c>
      <c r="G1226" s="92"/>
      <c r="H1226" s="97" t="e">
        <f>#REF!</f>
        <v>#REF!</v>
      </c>
    </row>
    <row r="1227" spans="1:8">
      <c r="A1227" s="92" t="str">
        <f t="shared" si="69"/>
        <v>Stara Planina Hold Plc</v>
      </c>
      <c r="B1227" s="92" t="str">
        <f t="shared" si="70"/>
        <v>121227995</v>
      </c>
      <c r="C1227" s="96">
        <f t="shared" si="71"/>
        <v>45930</v>
      </c>
      <c r="D1227" s="92" t="s">
        <v>678</v>
      </c>
      <c r="E1227" s="92">
        <v>3</v>
      </c>
      <c r="F1227" s="92" t="s">
        <v>522</v>
      </c>
      <c r="G1227" s="92"/>
      <c r="H1227" s="97" t="e">
        <f>#REF!</f>
        <v>#REF!</v>
      </c>
    </row>
    <row r="1228" spans="1:8">
      <c r="A1228" s="92" t="str">
        <f t="shared" si="69"/>
        <v>Stara Planina Hold Plc</v>
      </c>
      <c r="B1228" s="92" t="str">
        <f t="shared" si="70"/>
        <v>121227995</v>
      </c>
      <c r="C1228" s="96">
        <f t="shared" si="71"/>
        <v>45930</v>
      </c>
      <c r="D1228" s="92" t="s">
        <v>680</v>
      </c>
      <c r="E1228" s="92">
        <v>3</v>
      </c>
      <c r="F1228" s="92" t="s">
        <v>679</v>
      </c>
      <c r="G1228" s="92"/>
      <c r="H1228" s="97" t="e">
        <f>#REF!</f>
        <v>#REF!</v>
      </c>
    </row>
    <row r="1229" spans="1:8">
      <c r="A1229" s="92" t="str">
        <f t="shared" ref="A1229:A1260" si="72">pdeName</f>
        <v>Stara Planina Hold Plc</v>
      </c>
      <c r="B1229" s="92" t="str">
        <f t="shared" ref="B1229:B1260" si="73">pdeBulstat</f>
        <v>121227995</v>
      </c>
      <c r="C1229" s="96">
        <f t="shared" ref="C1229:C1260" si="74">endDate</f>
        <v>45930</v>
      </c>
      <c r="D1229" s="92" t="s">
        <v>681</v>
      </c>
      <c r="E1229" s="92">
        <v>3</v>
      </c>
      <c r="F1229" s="92" t="s">
        <v>63</v>
      </c>
      <c r="G1229" s="92"/>
      <c r="H1229" s="97" t="e">
        <f>#REF!</f>
        <v>#REF!</v>
      </c>
    </row>
    <row r="1230" spans="1:8">
      <c r="A1230" s="92" t="str">
        <f t="shared" si="72"/>
        <v>Stara Planina Hold Plc</v>
      </c>
      <c r="B1230" s="92" t="str">
        <f t="shared" si="73"/>
        <v>121227995</v>
      </c>
      <c r="C1230" s="96">
        <f t="shared" si="74"/>
        <v>45930</v>
      </c>
      <c r="D1230" s="92" t="s">
        <v>682</v>
      </c>
      <c r="E1230" s="92">
        <v>3</v>
      </c>
      <c r="F1230" s="92" t="s">
        <v>673</v>
      </c>
      <c r="G1230" s="92"/>
      <c r="H1230" s="97" t="e">
        <f>#REF!</f>
        <v>#REF!</v>
      </c>
    </row>
    <row r="1231" spans="1:8">
      <c r="A1231" s="92" t="str">
        <f t="shared" si="72"/>
        <v>Stara Planina Hold Plc</v>
      </c>
      <c r="B1231" s="92" t="str">
        <f t="shared" si="73"/>
        <v>121227995</v>
      </c>
      <c r="C1231" s="96">
        <f t="shared" si="74"/>
        <v>45930</v>
      </c>
      <c r="D1231" s="92" t="s">
        <v>684</v>
      </c>
      <c r="E1231" s="92">
        <v>3</v>
      </c>
      <c r="F1231" s="92" t="s">
        <v>674</v>
      </c>
      <c r="G1231" s="92"/>
      <c r="H1231" s="97" t="e">
        <f>#REF!</f>
        <v>#REF!</v>
      </c>
    </row>
    <row r="1232" spans="1:8">
      <c r="A1232" s="92" t="str">
        <f t="shared" si="72"/>
        <v>Stara Planina Hold Plc</v>
      </c>
      <c r="B1232" s="92" t="str">
        <f t="shared" si="73"/>
        <v>121227995</v>
      </c>
      <c r="C1232" s="96">
        <f t="shared" si="74"/>
        <v>45930</v>
      </c>
      <c r="D1232" s="92" t="s">
        <v>686</v>
      </c>
      <c r="E1232" s="92">
        <v>3</v>
      </c>
      <c r="F1232" s="92" t="s">
        <v>685</v>
      </c>
      <c r="G1232" s="92"/>
      <c r="H1232" s="97" t="e">
        <f>#REF!</f>
        <v>#REF!</v>
      </c>
    </row>
    <row r="1233" spans="1:8">
      <c r="A1233" s="92" t="str">
        <f t="shared" si="72"/>
        <v>Stara Planina Hold Plc</v>
      </c>
      <c r="B1233" s="92" t="str">
        <f t="shared" si="73"/>
        <v>121227995</v>
      </c>
      <c r="C1233" s="96">
        <f t="shared" si="74"/>
        <v>45930</v>
      </c>
      <c r="D1233" s="92" t="s">
        <v>688</v>
      </c>
      <c r="E1233" s="92">
        <v>3</v>
      </c>
      <c r="F1233" s="92" t="s">
        <v>687</v>
      </c>
      <c r="G1233" s="92"/>
      <c r="H1233" s="97" t="e">
        <f>#REF!</f>
        <v>#REF!</v>
      </c>
    </row>
    <row r="1234" spans="1:8">
      <c r="A1234" s="92" t="str">
        <f t="shared" si="72"/>
        <v>Stara Planina Hold Plc</v>
      </c>
      <c r="B1234" s="92" t="str">
        <f t="shared" si="73"/>
        <v>121227995</v>
      </c>
      <c r="C1234" s="96">
        <f t="shared" si="74"/>
        <v>45930</v>
      </c>
      <c r="D1234" s="92" t="s">
        <v>690</v>
      </c>
      <c r="E1234" s="92">
        <v>3</v>
      </c>
      <c r="F1234" s="92" t="s">
        <v>689</v>
      </c>
      <c r="G1234" s="92"/>
      <c r="H1234" s="97" t="e">
        <f>#REF!</f>
        <v>#REF!</v>
      </c>
    </row>
    <row r="1235" spans="1:8">
      <c r="A1235" s="92" t="str">
        <f t="shared" si="72"/>
        <v>Stara Planina Hold Plc</v>
      </c>
      <c r="B1235" s="92" t="str">
        <f t="shared" si="73"/>
        <v>121227995</v>
      </c>
      <c r="C1235" s="96">
        <f t="shared" si="74"/>
        <v>45930</v>
      </c>
      <c r="D1235" s="92" t="s">
        <v>692</v>
      </c>
      <c r="E1235" s="92">
        <v>3</v>
      </c>
      <c r="F1235" s="92" t="s">
        <v>691</v>
      </c>
      <c r="G1235" s="92"/>
      <c r="H1235" s="97" t="e">
        <f>#REF!</f>
        <v>#REF!</v>
      </c>
    </row>
    <row r="1236" spans="1:8">
      <c r="A1236" s="92" t="str">
        <f t="shared" si="72"/>
        <v>Stara Planina Hold Plc</v>
      </c>
      <c r="B1236" s="92" t="str">
        <f t="shared" si="73"/>
        <v>121227995</v>
      </c>
      <c r="C1236" s="96">
        <f t="shared" si="74"/>
        <v>45930</v>
      </c>
      <c r="D1236" s="92" t="s">
        <v>694</v>
      </c>
      <c r="E1236" s="92">
        <v>3</v>
      </c>
      <c r="F1236" s="92" t="s">
        <v>693</v>
      </c>
      <c r="G1236" s="92"/>
      <c r="H1236" s="97" t="e">
        <f>#REF!</f>
        <v>#REF!</v>
      </c>
    </row>
    <row r="1237" spans="1:8">
      <c r="A1237" s="92" t="str">
        <f t="shared" si="72"/>
        <v>Stara Planina Hold Plc</v>
      </c>
      <c r="B1237" s="92" t="str">
        <f t="shared" si="73"/>
        <v>121227995</v>
      </c>
      <c r="C1237" s="96">
        <f t="shared" si="74"/>
        <v>45930</v>
      </c>
      <c r="D1237" s="92" t="s">
        <v>696</v>
      </c>
      <c r="E1237" s="92">
        <v>3</v>
      </c>
      <c r="F1237" s="92" t="s">
        <v>695</v>
      </c>
      <c r="G1237" s="92"/>
      <c r="H1237" s="97" t="e">
        <f>#REF!</f>
        <v>#REF!</v>
      </c>
    </row>
    <row r="1238" spans="1:8">
      <c r="A1238" s="92" t="str">
        <f t="shared" si="72"/>
        <v>Stara Planina Hold Plc</v>
      </c>
      <c r="B1238" s="92" t="str">
        <f t="shared" si="73"/>
        <v>121227995</v>
      </c>
      <c r="C1238" s="96">
        <f t="shared" si="74"/>
        <v>45930</v>
      </c>
      <c r="D1238" s="92" t="s">
        <v>697</v>
      </c>
      <c r="E1238" s="92">
        <v>3</v>
      </c>
      <c r="F1238" s="92" t="s">
        <v>683</v>
      </c>
      <c r="G1238" s="92"/>
      <c r="H1238" s="97" t="e">
        <f>#REF!</f>
        <v>#REF!</v>
      </c>
    </row>
    <row r="1239" spans="1:8">
      <c r="A1239" s="92" t="str">
        <f t="shared" si="72"/>
        <v>Stara Planina Hold Plc</v>
      </c>
      <c r="B1239" s="92" t="str">
        <f t="shared" si="73"/>
        <v>121227995</v>
      </c>
      <c r="C1239" s="96">
        <f t="shared" si="74"/>
        <v>45930</v>
      </c>
      <c r="D1239" s="92" t="s">
        <v>675</v>
      </c>
      <c r="E1239" s="92">
        <v>4</v>
      </c>
      <c r="F1239" s="92" t="s">
        <v>674</v>
      </c>
      <c r="G1239" s="92"/>
      <c r="H1239" s="97" t="e">
        <f>#REF!</f>
        <v>#REF!</v>
      </c>
    </row>
    <row r="1240" spans="1:8">
      <c r="A1240" s="92" t="str">
        <f t="shared" si="72"/>
        <v>Stara Planina Hold Plc</v>
      </c>
      <c r="B1240" s="92" t="str">
        <f t="shared" si="73"/>
        <v>121227995</v>
      </c>
      <c r="C1240" s="96">
        <f t="shared" si="74"/>
        <v>45930</v>
      </c>
      <c r="D1240" s="92" t="s">
        <v>677</v>
      </c>
      <c r="E1240" s="92">
        <v>4</v>
      </c>
      <c r="F1240" s="92" t="s">
        <v>676</v>
      </c>
      <c r="G1240" s="92"/>
      <c r="H1240" s="97" t="e">
        <f>#REF!</f>
        <v>#REF!</v>
      </c>
    </row>
    <row r="1241" spans="1:8">
      <c r="A1241" s="92" t="str">
        <f t="shared" si="72"/>
        <v>Stara Planina Hold Plc</v>
      </c>
      <c r="B1241" s="92" t="str">
        <f t="shared" si="73"/>
        <v>121227995</v>
      </c>
      <c r="C1241" s="96">
        <f t="shared" si="74"/>
        <v>45930</v>
      </c>
      <c r="D1241" s="92" t="s">
        <v>678</v>
      </c>
      <c r="E1241" s="92">
        <v>4</v>
      </c>
      <c r="F1241" s="92" t="s">
        <v>522</v>
      </c>
      <c r="G1241" s="92"/>
      <c r="H1241" s="97" t="e">
        <f>#REF!</f>
        <v>#REF!</v>
      </c>
    </row>
    <row r="1242" spans="1:8">
      <c r="A1242" s="92" t="str">
        <f t="shared" si="72"/>
        <v>Stara Planina Hold Plc</v>
      </c>
      <c r="B1242" s="92" t="str">
        <f t="shared" si="73"/>
        <v>121227995</v>
      </c>
      <c r="C1242" s="96">
        <f t="shared" si="74"/>
        <v>45930</v>
      </c>
      <c r="D1242" s="92" t="s">
        <v>680</v>
      </c>
      <c r="E1242" s="92">
        <v>4</v>
      </c>
      <c r="F1242" s="92" t="s">
        <v>679</v>
      </c>
      <c r="G1242" s="92"/>
      <c r="H1242" s="97" t="e">
        <f>#REF!</f>
        <v>#REF!</v>
      </c>
    </row>
    <row r="1243" spans="1:8">
      <c r="A1243" s="92" t="str">
        <f t="shared" si="72"/>
        <v>Stara Planina Hold Plc</v>
      </c>
      <c r="B1243" s="92" t="str">
        <f t="shared" si="73"/>
        <v>121227995</v>
      </c>
      <c r="C1243" s="96">
        <f t="shared" si="74"/>
        <v>45930</v>
      </c>
      <c r="D1243" s="92" t="s">
        <v>681</v>
      </c>
      <c r="E1243" s="92">
        <v>4</v>
      </c>
      <c r="F1243" s="92" t="s">
        <v>63</v>
      </c>
      <c r="G1243" s="92"/>
      <c r="H1243" s="97" t="e">
        <f>#REF!</f>
        <v>#REF!</v>
      </c>
    </row>
    <row r="1244" spans="1:8">
      <c r="A1244" s="92" t="str">
        <f t="shared" si="72"/>
        <v>Stara Planina Hold Plc</v>
      </c>
      <c r="B1244" s="92" t="str">
        <f t="shared" si="73"/>
        <v>121227995</v>
      </c>
      <c r="C1244" s="96">
        <f t="shared" si="74"/>
        <v>45930</v>
      </c>
      <c r="D1244" s="92" t="s">
        <v>682</v>
      </c>
      <c r="E1244" s="92">
        <v>4</v>
      </c>
      <c r="F1244" s="92" t="s">
        <v>673</v>
      </c>
      <c r="G1244" s="92"/>
      <c r="H1244" s="97" t="e">
        <f>#REF!</f>
        <v>#REF!</v>
      </c>
    </row>
    <row r="1245" spans="1:8">
      <c r="A1245" s="92" t="str">
        <f t="shared" si="72"/>
        <v>Stara Planina Hold Plc</v>
      </c>
      <c r="B1245" s="92" t="str">
        <f t="shared" si="73"/>
        <v>121227995</v>
      </c>
      <c r="C1245" s="96">
        <f t="shared" si="74"/>
        <v>45930</v>
      </c>
      <c r="D1245" s="92" t="s">
        <v>684</v>
      </c>
      <c r="E1245" s="92">
        <v>4</v>
      </c>
      <c r="F1245" s="92" t="s">
        <v>674</v>
      </c>
      <c r="G1245" s="92"/>
      <c r="H1245" s="97" t="e">
        <f>#REF!</f>
        <v>#REF!</v>
      </c>
    </row>
    <row r="1246" spans="1:8">
      <c r="A1246" s="92" t="str">
        <f t="shared" si="72"/>
        <v>Stara Planina Hold Plc</v>
      </c>
      <c r="B1246" s="92" t="str">
        <f t="shared" si="73"/>
        <v>121227995</v>
      </c>
      <c r="C1246" s="96">
        <f t="shared" si="74"/>
        <v>45930</v>
      </c>
      <c r="D1246" s="92" t="s">
        <v>686</v>
      </c>
      <c r="E1246" s="92">
        <v>4</v>
      </c>
      <c r="F1246" s="92" t="s">
        <v>685</v>
      </c>
      <c r="G1246" s="92"/>
      <c r="H1246" s="97" t="e">
        <f>#REF!</f>
        <v>#REF!</v>
      </c>
    </row>
    <row r="1247" spans="1:8">
      <c r="A1247" s="92" t="str">
        <f t="shared" si="72"/>
        <v>Stara Planina Hold Plc</v>
      </c>
      <c r="B1247" s="92" t="str">
        <f t="shared" si="73"/>
        <v>121227995</v>
      </c>
      <c r="C1247" s="96">
        <f t="shared" si="74"/>
        <v>45930</v>
      </c>
      <c r="D1247" s="92" t="s">
        <v>688</v>
      </c>
      <c r="E1247" s="92">
        <v>4</v>
      </c>
      <c r="F1247" s="92" t="s">
        <v>687</v>
      </c>
      <c r="G1247" s="92"/>
      <c r="H1247" s="97" t="e">
        <f>#REF!</f>
        <v>#REF!</v>
      </c>
    </row>
    <row r="1248" spans="1:8">
      <c r="A1248" s="92" t="str">
        <f t="shared" si="72"/>
        <v>Stara Planina Hold Plc</v>
      </c>
      <c r="B1248" s="92" t="str">
        <f t="shared" si="73"/>
        <v>121227995</v>
      </c>
      <c r="C1248" s="96">
        <f t="shared" si="74"/>
        <v>45930</v>
      </c>
      <c r="D1248" s="92" t="s">
        <v>690</v>
      </c>
      <c r="E1248" s="92">
        <v>4</v>
      </c>
      <c r="F1248" s="92" t="s">
        <v>689</v>
      </c>
      <c r="G1248" s="92"/>
      <c r="H1248" s="97" t="e">
        <f>#REF!</f>
        <v>#REF!</v>
      </c>
    </row>
    <row r="1249" spans="1:8">
      <c r="A1249" s="92" t="str">
        <f t="shared" si="72"/>
        <v>Stara Planina Hold Plc</v>
      </c>
      <c r="B1249" s="92" t="str">
        <f t="shared" si="73"/>
        <v>121227995</v>
      </c>
      <c r="C1249" s="96">
        <f t="shared" si="74"/>
        <v>45930</v>
      </c>
      <c r="D1249" s="92" t="s">
        <v>692</v>
      </c>
      <c r="E1249" s="92">
        <v>4</v>
      </c>
      <c r="F1249" s="92" t="s">
        <v>691</v>
      </c>
      <c r="G1249" s="92"/>
      <c r="H1249" s="97" t="e">
        <f>#REF!</f>
        <v>#REF!</v>
      </c>
    </row>
    <row r="1250" spans="1:8">
      <c r="A1250" s="92" t="str">
        <f t="shared" si="72"/>
        <v>Stara Planina Hold Plc</v>
      </c>
      <c r="B1250" s="92" t="str">
        <f t="shared" si="73"/>
        <v>121227995</v>
      </c>
      <c r="C1250" s="96">
        <f t="shared" si="74"/>
        <v>45930</v>
      </c>
      <c r="D1250" s="92" t="s">
        <v>694</v>
      </c>
      <c r="E1250" s="92">
        <v>4</v>
      </c>
      <c r="F1250" s="92" t="s">
        <v>693</v>
      </c>
      <c r="G1250" s="92"/>
      <c r="H1250" s="97" t="e">
        <f>#REF!</f>
        <v>#REF!</v>
      </c>
    </row>
    <row r="1251" spans="1:8">
      <c r="A1251" s="92" t="str">
        <f t="shared" si="72"/>
        <v>Stara Planina Hold Plc</v>
      </c>
      <c r="B1251" s="92" t="str">
        <f t="shared" si="73"/>
        <v>121227995</v>
      </c>
      <c r="C1251" s="96">
        <f t="shared" si="74"/>
        <v>45930</v>
      </c>
      <c r="D1251" s="92" t="s">
        <v>696</v>
      </c>
      <c r="E1251" s="92">
        <v>4</v>
      </c>
      <c r="F1251" s="92" t="s">
        <v>695</v>
      </c>
      <c r="G1251" s="92"/>
      <c r="H1251" s="97" t="e">
        <f>#REF!</f>
        <v>#REF!</v>
      </c>
    </row>
    <row r="1252" spans="1:8">
      <c r="A1252" s="92" t="str">
        <f t="shared" si="72"/>
        <v>Stara Planina Hold Plc</v>
      </c>
      <c r="B1252" s="92" t="str">
        <f t="shared" si="73"/>
        <v>121227995</v>
      </c>
      <c r="C1252" s="96">
        <f t="shared" si="74"/>
        <v>45930</v>
      </c>
      <c r="D1252" s="92" t="s">
        <v>697</v>
      </c>
      <c r="E1252" s="92">
        <v>4</v>
      </c>
      <c r="F1252" s="92" t="s">
        <v>683</v>
      </c>
      <c r="G1252" s="92"/>
      <c r="H1252" s="97" t="e">
        <f>#REF!</f>
        <v>#REF!</v>
      </c>
    </row>
    <row r="1253" spans="1:8">
      <c r="A1253" s="92" t="str">
        <f t="shared" si="72"/>
        <v>Stara Planina Hold Plc</v>
      </c>
      <c r="B1253" s="92" t="str">
        <f t="shared" si="73"/>
        <v>121227995</v>
      </c>
      <c r="C1253" s="96">
        <f t="shared" si="74"/>
        <v>45930</v>
      </c>
      <c r="D1253" s="92" t="s">
        <v>675</v>
      </c>
      <c r="E1253" s="92">
        <v>5</v>
      </c>
      <c r="F1253" s="92" t="s">
        <v>674</v>
      </c>
      <c r="G1253" s="92"/>
      <c r="H1253" s="97" t="e">
        <f>#REF!</f>
        <v>#REF!</v>
      </c>
    </row>
    <row r="1254" spans="1:8">
      <c r="A1254" s="92" t="str">
        <f t="shared" si="72"/>
        <v>Stara Planina Hold Plc</v>
      </c>
      <c r="B1254" s="92" t="str">
        <f t="shared" si="73"/>
        <v>121227995</v>
      </c>
      <c r="C1254" s="96">
        <f t="shared" si="74"/>
        <v>45930</v>
      </c>
      <c r="D1254" s="92" t="s">
        <v>677</v>
      </c>
      <c r="E1254" s="92">
        <v>5</v>
      </c>
      <c r="F1254" s="92" t="s">
        <v>676</v>
      </c>
      <c r="G1254" s="92"/>
      <c r="H1254" s="97" t="e">
        <f>#REF!</f>
        <v>#REF!</v>
      </c>
    </row>
    <row r="1255" spans="1:8">
      <c r="A1255" s="92" t="str">
        <f t="shared" si="72"/>
        <v>Stara Planina Hold Plc</v>
      </c>
      <c r="B1255" s="92" t="str">
        <f t="shared" si="73"/>
        <v>121227995</v>
      </c>
      <c r="C1255" s="96">
        <f t="shared" si="74"/>
        <v>45930</v>
      </c>
      <c r="D1255" s="92" t="s">
        <v>678</v>
      </c>
      <c r="E1255" s="92">
        <v>5</v>
      </c>
      <c r="F1255" s="92" t="s">
        <v>522</v>
      </c>
      <c r="G1255" s="92"/>
      <c r="H1255" s="97" t="e">
        <f>#REF!</f>
        <v>#REF!</v>
      </c>
    </row>
    <row r="1256" spans="1:8">
      <c r="A1256" s="92" t="str">
        <f t="shared" si="72"/>
        <v>Stara Planina Hold Plc</v>
      </c>
      <c r="B1256" s="92" t="str">
        <f t="shared" si="73"/>
        <v>121227995</v>
      </c>
      <c r="C1256" s="96">
        <f t="shared" si="74"/>
        <v>45930</v>
      </c>
      <c r="D1256" s="92" t="s">
        <v>680</v>
      </c>
      <c r="E1256" s="92">
        <v>5</v>
      </c>
      <c r="F1256" s="92" t="s">
        <v>679</v>
      </c>
      <c r="G1256" s="92"/>
      <c r="H1256" s="97" t="e">
        <f>#REF!</f>
        <v>#REF!</v>
      </c>
    </row>
    <row r="1257" spans="1:8">
      <c r="A1257" s="92" t="str">
        <f t="shared" si="72"/>
        <v>Stara Planina Hold Plc</v>
      </c>
      <c r="B1257" s="92" t="str">
        <f t="shared" si="73"/>
        <v>121227995</v>
      </c>
      <c r="C1257" s="96">
        <f t="shared" si="74"/>
        <v>45930</v>
      </c>
      <c r="D1257" s="92" t="s">
        <v>681</v>
      </c>
      <c r="E1257" s="92">
        <v>5</v>
      </c>
      <c r="F1257" s="92" t="s">
        <v>63</v>
      </c>
      <c r="G1257" s="92"/>
      <c r="H1257" s="97" t="e">
        <f>#REF!</f>
        <v>#REF!</v>
      </c>
    </row>
    <row r="1258" spans="1:8">
      <c r="A1258" s="92" t="str">
        <f t="shared" si="72"/>
        <v>Stara Planina Hold Plc</v>
      </c>
      <c r="B1258" s="92" t="str">
        <f t="shared" si="73"/>
        <v>121227995</v>
      </c>
      <c r="C1258" s="96">
        <f t="shared" si="74"/>
        <v>45930</v>
      </c>
      <c r="D1258" s="92" t="s">
        <v>682</v>
      </c>
      <c r="E1258" s="92">
        <v>5</v>
      </c>
      <c r="F1258" s="92" t="s">
        <v>673</v>
      </c>
      <c r="G1258" s="92"/>
      <c r="H1258" s="97" t="e">
        <f>#REF!</f>
        <v>#REF!</v>
      </c>
    </row>
    <row r="1259" spans="1:8">
      <c r="A1259" s="92" t="str">
        <f t="shared" si="72"/>
        <v>Stara Planina Hold Plc</v>
      </c>
      <c r="B1259" s="92" t="str">
        <f t="shared" si="73"/>
        <v>121227995</v>
      </c>
      <c r="C1259" s="96">
        <f t="shared" si="74"/>
        <v>45930</v>
      </c>
      <c r="D1259" s="92" t="s">
        <v>684</v>
      </c>
      <c r="E1259" s="92">
        <v>5</v>
      </c>
      <c r="F1259" s="92" t="s">
        <v>674</v>
      </c>
      <c r="G1259" s="92"/>
      <c r="H1259" s="97" t="e">
        <f>#REF!</f>
        <v>#REF!</v>
      </c>
    </row>
    <row r="1260" spans="1:8">
      <c r="A1260" s="92" t="str">
        <f t="shared" si="72"/>
        <v>Stara Planina Hold Plc</v>
      </c>
      <c r="B1260" s="92" t="str">
        <f t="shared" si="73"/>
        <v>121227995</v>
      </c>
      <c r="C1260" s="96">
        <f t="shared" si="74"/>
        <v>45930</v>
      </c>
      <c r="D1260" s="92" t="s">
        <v>686</v>
      </c>
      <c r="E1260" s="92">
        <v>5</v>
      </c>
      <c r="F1260" s="92" t="s">
        <v>685</v>
      </c>
      <c r="G1260" s="92"/>
      <c r="H1260" s="97" t="e">
        <f>#REF!</f>
        <v>#REF!</v>
      </c>
    </row>
    <row r="1261" spans="1:8">
      <c r="A1261" s="92" t="str">
        <f t="shared" ref="A1261:A1294" si="75">pdeName</f>
        <v>Stara Planina Hold Plc</v>
      </c>
      <c r="B1261" s="92" t="str">
        <f t="shared" ref="B1261:B1294" si="76">pdeBulstat</f>
        <v>121227995</v>
      </c>
      <c r="C1261" s="96">
        <f t="shared" ref="C1261:C1294" si="77">endDate</f>
        <v>45930</v>
      </c>
      <c r="D1261" s="92" t="s">
        <v>688</v>
      </c>
      <c r="E1261" s="92">
        <v>5</v>
      </c>
      <c r="F1261" s="92" t="s">
        <v>687</v>
      </c>
      <c r="G1261" s="92"/>
      <c r="H1261" s="97" t="e">
        <f>#REF!</f>
        <v>#REF!</v>
      </c>
    </row>
    <row r="1262" spans="1:8">
      <c r="A1262" s="92" t="str">
        <f t="shared" si="75"/>
        <v>Stara Planina Hold Plc</v>
      </c>
      <c r="B1262" s="92" t="str">
        <f t="shared" si="76"/>
        <v>121227995</v>
      </c>
      <c r="C1262" s="96">
        <f t="shared" si="77"/>
        <v>45930</v>
      </c>
      <c r="D1262" s="92" t="s">
        <v>690</v>
      </c>
      <c r="E1262" s="92">
        <v>5</v>
      </c>
      <c r="F1262" s="92" t="s">
        <v>689</v>
      </c>
      <c r="G1262" s="92"/>
      <c r="H1262" s="97" t="e">
        <f>#REF!</f>
        <v>#REF!</v>
      </c>
    </row>
    <row r="1263" spans="1:8">
      <c r="A1263" s="92" t="str">
        <f t="shared" si="75"/>
        <v>Stara Planina Hold Plc</v>
      </c>
      <c r="B1263" s="92" t="str">
        <f t="shared" si="76"/>
        <v>121227995</v>
      </c>
      <c r="C1263" s="96">
        <f t="shared" si="77"/>
        <v>45930</v>
      </c>
      <c r="D1263" s="92" t="s">
        <v>692</v>
      </c>
      <c r="E1263" s="92">
        <v>5</v>
      </c>
      <c r="F1263" s="92" t="s">
        <v>691</v>
      </c>
      <c r="G1263" s="92"/>
      <c r="H1263" s="97" t="e">
        <f>#REF!</f>
        <v>#REF!</v>
      </c>
    </row>
    <row r="1264" spans="1:8">
      <c r="A1264" s="92" t="str">
        <f t="shared" si="75"/>
        <v>Stara Planina Hold Plc</v>
      </c>
      <c r="B1264" s="92" t="str">
        <f t="shared" si="76"/>
        <v>121227995</v>
      </c>
      <c r="C1264" s="96">
        <f t="shared" si="77"/>
        <v>45930</v>
      </c>
      <c r="D1264" s="92" t="s">
        <v>694</v>
      </c>
      <c r="E1264" s="92">
        <v>5</v>
      </c>
      <c r="F1264" s="92" t="s">
        <v>693</v>
      </c>
      <c r="G1264" s="92"/>
      <c r="H1264" s="97" t="e">
        <f>#REF!</f>
        <v>#REF!</v>
      </c>
    </row>
    <row r="1265" spans="1:8">
      <c r="A1265" s="92" t="str">
        <f t="shared" si="75"/>
        <v>Stara Planina Hold Plc</v>
      </c>
      <c r="B1265" s="92" t="str">
        <f t="shared" si="76"/>
        <v>121227995</v>
      </c>
      <c r="C1265" s="96">
        <f t="shared" si="77"/>
        <v>45930</v>
      </c>
      <c r="D1265" s="92" t="s">
        <v>696</v>
      </c>
      <c r="E1265" s="92">
        <v>5</v>
      </c>
      <c r="F1265" s="92" t="s">
        <v>695</v>
      </c>
      <c r="G1265" s="92"/>
      <c r="H1265" s="97" t="e">
        <f>#REF!</f>
        <v>#REF!</v>
      </c>
    </row>
    <row r="1266" spans="1:8">
      <c r="A1266" s="92" t="str">
        <f t="shared" si="75"/>
        <v>Stara Planina Hold Plc</v>
      </c>
      <c r="B1266" s="92" t="str">
        <f t="shared" si="76"/>
        <v>121227995</v>
      </c>
      <c r="C1266" s="96">
        <f t="shared" si="77"/>
        <v>45930</v>
      </c>
      <c r="D1266" s="92" t="s">
        <v>697</v>
      </c>
      <c r="E1266" s="92">
        <v>5</v>
      </c>
      <c r="F1266" s="92" t="s">
        <v>683</v>
      </c>
      <c r="G1266" s="92"/>
      <c r="H1266" s="97" t="e">
        <f>#REF!</f>
        <v>#REF!</v>
      </c>
    </row>
    <row r="1267" spans="1:8">
      <c r="A1267" s="92" t="str">
        <f t="shared" si="75"/>
        <v>Stara Planina Hold Plc</v>
      </c>
      <c r="B1267" s="92" t="str">
        <f t="shared" si="76"/>
        <v>121227995</v>
      </c>
      <c r="C1267" s="96">
        <f t="shared" si="77"/>
        <v>45930</v>
      </c>
      <c r="D1267" s="92" t="s">
        <v>675</v>
      </c>
      <c r="E1267" s="92">
        <v>6</v>
      </c>
      <c r="F1267" s="92" t="s">
        <v>674</v>
      </c>
      <c r="G1267" s="92"/>
      <c r="H1267" s="97" t="e">
        <f>#REF!</f>
        <v>#REF!</v>
      </c>
    </row>
    <row r="1268" spans="1:8">
      <c r="A1268" s="92" t="str">
        <f t="shared" si="75"/>
        <v>Stara Planina Hold Plc</v>
      </c>
      <c r="B1268" s="92" t="str">
        <f t="shared" si="76"/>
        <v>121227995</v>
      </c>
      <c r="C1268" s="96">
        <f t="shared" si="77"/>
        <v>45930</v>
      </c>
      <c r="D1268" s="92" t="s">
        <v>677</v>
      </c>
      <c r="E1268" s="92">
        <v>6</v>
      </c>
      <c r="F1268" s="92" t="s">
        <v>676</v>
      </c>
      <c r="G1268" s="92"/>
      <c r="H1268" s="97" t="e">
        <f>#REF!</f>
        <v>#REF!</v>
      </c>
    </row>
    <row r="1269" spans="1:8">
      <c r="A1269" s="92" t="str">
        <f t="shared" si="75"/>
        <v>Stara Planina Hold Plc</v>
      </c>
      <c r="B1269" s="92" t="str">
        <f t="shared" si="76"/>
        <v>121227995</v>
      </c>
      <c r="C1269" s="96">
        <f t="shared" si="77"/>
        <v>45930</v>
      </c>
      <c r="D1269" s="92" t="s">
        <v>678</v>
      </c>
      <c r="E1269" s="92">
        <v>6</v>
      </c>
      <c r="F1269" s="92" t="s">
        <v>522</v>
      </c>
      <c r="G1269" s="92"/>
      <c r="H1269" s="97" t="e">
        <f>#REF!</f>
        <v>#REF!</v>
      </c>
    </row>
    <row r="1270" spans="1:8">
      <c r="A1270" s="92" t="str">
        <f t="shared" si="75"/>
        <v>Stara Planina Hold Plc</v>
      </c>
      <c r="B1270" s="92" t="str">
        <f t="shared" si="76"/>
        <v>121227995</v>
      </c>
      <c r="C1270" s="96">
        <f t="shared" si="77"/>
        <v>45930</v>
      </c>
      <c r="D1270" s="92" t="s">
        <v>680</v>
      </c>
      <c r="E1270" s="92">
        <v>6</v>
      </c>
      <c r="F1270" s="92" t="s">
        <v>679</v>
      </c>
      <c r="G1270" s="92"/>
      <c r="H1270" s="97" t="e">
        <f>#REF!</f>
        <v>#REF!</v>
      </c>
    </row>
    <row r="1271" spans="1:8">
      <c r="A1271" s="92" t="str">
        <f t="shared" si="75"/>
        <v>Stara Planina Hold Plc</v>
      </c>
      <c r="B1271" s="92" t="str">
        <f t="shared" si="76"/>
        <v>121227995</v>
      </c>
      <c r="C1271" s="96">
        <f t="shared" si="77"/>
        <v>45930</v>
      </c>
      <c r="D1271" s="92" t="s">
        <v>681</v>
      </c>
      <c r="E1271" s="92">
        <v>6</v>
      </c>
      <c r="F1271" s="92" t="s">
        <v>63</v>
      </c>
      <c r="G1271" s="92"/>
      <c r="H1271" s="97" t="e">
        <f>#REF!</f>
        <v>#REF!</v>
      </c>
    </row>
    <row r="1272" spans="1:8">
      <c r="A1272" s="92" t="str">
        <f t="shared" si="75"/>
        <v>Stara Planina Hold Plc</v>
      </c>
      <c r="B1272" s="92" t="str">
        <f t="shared" si="76"/>
        <v>121227995</v>
      </c>
      <c r="C1272" s="96">
        <f t="shared" si="77"/>
        <v>45930</v>
      </c>
      <c r="D1272" s="92" t="s">
        <v>682</v>
      </c>
      <c r="E1272" s="92">
        <v>6</v>
      </c>
      <c r="F1272" s="92" t="s">
        <v>673</v>
      </c>
      <c r="G1272" s="92"/>
      <c r="H1272" s="97" t="e">
        <f>#REF!</f>
        <v>#REF!</v>
      </c>
    </row>
    <row r="1273" spans="1:8">
      <c r="A1273" s="92" t="str">
        <f t="shared" si="75"/>
        <v>Stara Planina Hold Plc</v>
      </c>
      <c r="B1273" s="92" t="str">
        <f t="shared" si="76"/>
        <v>121227995</v>
      </c>
      <c r="C1273" s="96">
        <f t="shared" si="77"/>
        <v>45930</v>
      </c>
      <c r="D1273" s="92" t="s">
        <v>684</v>
      </c>
      <c r="E1273" s="92">
        <v>6</v>
      </c>
      <c r="F1273" s="92" t="s">
        <v>674</v>
      </c>
      <c r="G1273" s="92"/>
      <c r="H1273" s="97" t="e">
        <f>#REF!</f>
        <v>#REF!</v>
      </c>
    </row>
    <row r="1274" spans="1:8">
      <c r="A1274" s="92" t="str">
        <f t="shared" si="75"/>
        <v>Stara Planina Hold Plc</v>
      </c>
      <c r="B1274" s="92" t="str">
        <f t="shared" si="76"/>
        <v>121227995</v>
      </c>
      <c r="C1274" s="96">
        <f t="shared" si="77"/>
        <v>45930</v>
      </c>
      <c r="D1274" s="92" t="s">
        <v>686</v>
      </c>
      <c r="E1274" s="92">
        <v>6</v>
      </c>
      <c r="F1274" s="92" t="s">
        <v>685</v>
      </c>
      <c r="G1274" s="92"/>
      <c r="H1274" s="97" t="e">
        <f>#REF!</f>
        <v>#REF!</v>
      </c>
    </row>
    <row r="1275" spans="1:8">
      <c r="A1275" s="92" t="str">
        <f t="shared" si="75"/>
        <v>Stara Planina Hold Plc</v>
      </c>
      <c r="B1275" s="92" t="str">
        <f t="shared" si="76"/>
        <v>121227995</v>
      </c>
      <c r="C1275" s="96">
        <f t="shared" si="77"/>
        <v>45930</v>
      </c>
      <c r="D1275" s="92" t="s">
        <v>688</v>
      </c>
      <c r="E1275" s="92">
        <v>6</v>
      </c>
      <c r="F1275" s="92" t="s">
        <v>687</v>
      </c>
      <c r="G1275" s="92"/>
      <c r="H1275" s="97" t="e">
        <f>#REF!</f>
        <v>#REF!</v>
      </c>
    </row>
    <row r="1276" spans="1:8">
      <c r="A1276" s="92" t="str">
        <f t="shared" si="75"/>
        <v>Stara Planina Hold Plc</v>
      </c>
      <c r="B1276" s="92" t="str">
        <f t="shared" si="76"/>
        <v>121227995</v>
      </c>
      <c r="C1276" s="96">
        <f t="shared" si="77"/>
        <v>45930</v>
      </c>
      <c r="D1276" s="92" t="s">
        <v>690</v>
      </c>
      <c r="E1276" s="92">
        <v>6</v>
      </c>
      <c r="F1276" s="92" t="s">
        <v>689</v>
      </c>
      <c r="G1276" s="92"/>
      <c r="H1276" s="97" t="e">
        <f>#REF!</f>
        <v>#REF!</v>
      </c>
    </row>
    <row r="1277" spans="1:8">
      <c r="A1277" s="92" t="str">
        <f t="shared" si="75"/>
        <v>Stara Planina Hold Plc</v>
      </c>
      <c r="B1277" s="92" t="str">
        <f t="shared" si="76"/>
        <v>121227995</v>
      </c>
      <c r="C1277" s="96">
        <f t="shared" si="77"/>
        <v>45930</v>
      </c>
      <c r="D1277" s="92" t="s">
        <v>692</v>
      </c>
      <c r="E1277" s="92">
        <v>6</v>
      </c>
      <c r="F1277" s="92" t="s">
        <v>691</v>
      </c>
      <c r="G1277" s="92"/>
      <c r="H1277" s="97" t="e">
        <f>#REF!</f>
        <v>#REF!</v>
      </c>
    </row>
    <row r="1278" spans="1:8">
      <c r="A1278" s="92" t="str">
        <f t="shared" si="75"/>
        <v>Stara Planina Hold Plc</v>
      </c>
      <c r="B1278" s="92" t="str">
        <f t="shared" si="76"/>
        <v>121227995</v>
      </c>
      <c r="C1278" s="96">
        <f t="shared" si="77"/>
        <v>45930</v>
      </c>
      <c r="D1278" s="92" t="s">
        <v>694</v>
      </c>
      <c r="E1278" s="92">
        <v>6</v>
      </c>
      <c r="F1278" s="92" t="s">
        <v>693</v>
      </c>
      <c r="G1278" s="92"/>
      <c r="H1278" s="97" t="e">
        <f>#REF!</f>
        <v>#REF!</v>
      </c>
    </row>
    <row r="1279" spans="1:8">
      <c r="A1279" s="92" t="str">
        <f t="shared" si="75"/>
        <v>Stara Planina Hold Plc</v>
      </c>
      <c r="B1279" s="92" t="str">
        <f t="shared" si="76"/>
        <v>121227995</v>
      </c>
      <c r="C1279" s="96">
        <f t="shared" si="77"/>
        <v>45930</v>
      </c>
      <c r="D1279" s="92" t="s">
        <v>696</v>
      </c>
      <c r="E1279" s="92">
        <v>6</v>
      </c>
      <c r="F1279" s="92" t="s">
        <v>695</v>
      </c>
      <c r="G1279" s="92"/>
      <c r="H1279" s="97" t="e">
        <f>#REF!</f>
        <v>#REF!</v>
      </c>
    </row>
    <row r="1280" spans="1:8">
      <c r="A1280" s="92" t="str">
        <f t="shared" si="75"/>
        <v>Stara Planina Hold Plc</v>
      </c>
      <c r="B1280" s="92" t="str">
        <f t="shared" si="76"/>
        <v>121227995</v>
      </c>
      <c r="C1280" s="96">
        <f t="shared" si="77"/>
        <v>45930</v>
      </c>
      <c r="D1280" s="92" t="s">
        <v>697</v>
      </c>
      <c r="E1280" s="92">
        <v>6</v>
      </c>
      <c r="F1280" s="92" t="s">
        <v>683</v>
      </c>
      <c r="G1280" s="92"/>
      <c r="H1280" s="97" t="e">
        <f>#REF!</f>
        <v>#REF!</v>
      </c>
    </row>
    <row r="1281" spans="1:8">
      <c r="A1281" s="92" t="str">
        <f t="shared" si="75"/>
        <v>Stara Planina Hold Plc</v>
      </c>
      <c r="B1281" s="92" t="str">
        <f t="shared" si="76"/>
        <v>121227995</v>
      </c>
      <c r="C1281" s="96">
        <f t="shared" si="77"/>
        <v>45930</v>
      </c>
      <c r="D1281" s="92" t="s">
        <v>675</v>
      </c>
      <c r="E1281" s="92">
        <v>7</v>
      </c>
      <c r="F1281" s="92" t="s">
        <v>674</v>
      </c>
      <c r="G1281" s="92"/>
      <c r="H1281" s="97" t="e">
        <f>#REF!</f>
        <v>#REF!</v>
      </c>
    </row>
    <row r="1282" spans="1:8">
      <c r="A1282" s="92" t="str">
        <f t="shared" si="75"/>
        <v>Stara Planina Hold Plc</v>
      </c>
      <c r="B1282" s="92" t="str">
        <f t="shared" si="76"/>
        <v>121227995</v>
      </c>
      <c r="C1282" s="96">
        <f t="shared" si="77"/>
        <v>45930</v>
      </c>
      <c r="D1282" s="92" t="s">
        <v>677</v>
      </c>
      <c r="E1282" s="92">
        <v>7</v>
      </c>
      <c r="F1282" s="92" t="s">
        <v>676</v>
      </c>
      <c r="G1282" s="92"/>
      <c r="H1282" s="97" t="e">
        <f>#REF!</f>
        <v>#REF!</v>
      </c>
    </row>
    <row r="1283" spans="1:8">
      <c r="A1283" s="92" t="str">
        <f t="shared" si="75"/>
        <v>Stara Planina Hold Plc</v>
      </c>
      <c r="B1283" s="92" t="str">
        <f t="shared" si="76"/>
        <v>121227995</v>
      </c>
      <c r="C1283" s="96">
        <f t="shared" si="77"/>
        <v>45930</v>
      </c>
      <c r="D1283" s="92" t="s">
        <v>678</v>
      </c>
      <c r="E1283" s="92">
        <v>7</v>
      </c>
      <c r="F1283" s="92" t="s">
        <v>522</v>
      </c>
      <c r="G1283" s="92"/>
      <c r="H1283" s="97" t="e">
        <f>#REF!</f>
        <v>#REF!</v>
      </c>
    </row>
    <row r="1284" spans="1:8">
      <c r="A1284" s="92" t="str">
        <f t="shared" si="75"/>
        <v>Stara Planina Hold Plc</v>
      </c>
      <c r="B1284" s="92" t="str">
        <f t="shared" si="76"/>
        <v>121227995</v>
      </c>
      <c r="C1284" s="96">
        <f t="shared" si="77"/>
        <v>45930</v>
      </c>
      <c r="D1284" s="92" t="s">
        <v>680</v>
      </c>
      <c r="E1284" s="92">
        <v>7</v>
      </c>
      <c r="F1284" s="92" t="s">
        <v>679</v>
      </c>
      <c r="G1284" s="92"/>
      <c r="H1284" s="97" t="e">
        <f>#REF!</f>
        <v>#REF!</v>
      </c>
    </row>
    <row r="1285" spans="1:8">
      <c r="A1285" s="92" t="str">
        <f t="shared" si="75"/>
        <v>Stara Planina Hold Plc</v>
      </c>
      <c r="B1285" s="92" t="str">
        <f t="shared" si="76"/>
        <v>121227995</v>
      </c>
      <c r="C1285" s="96">
        <f t="shared" si="77"/>
        <v>45930</v>
      </c>
      <c r="D1285" s="92" t="s">
        <v>681</v>
      </c>
      <c r="E1285" s="92">
        <v>7</v>
      </c>
      <c r="F1285" s="92" t="s">
        <v>63</v>
      </c>
      <c r="G1285" s="92"/>
      <c r="H1285" s="97" t="e">
        <f>#REF!</f>
        <v>#REF!</v>
      </c>
    </row>
    <row r="1286" spans="1:8">
      <c r="A1286" s="92" t="str">
        <f t="shared" si="75"/>
        <v>Stara Planina Hold Plc</v>
      </c>
      <c r="B1286" s="92" t="str">
        <f t="shared" si="76"/>
        <v>121227995</v>
      </c>
      <c r="C1286" s="96">
        <f t="shared" si="77"/>
        <v>45930</v>
      </c>
      <c r="D1286" s="92" t="s">
        <v>682</v>
      </c>
      <c r="E1286" s="92">
        <v>7</v>
      </c>
      <c r="F1286" s="92" t="s">
        <v>673</v>
      </c>
      <c r="G1286" s="92"/>
      <c r="H1286" s="97" t="e">
        <f>#REF!</f>
        <v>#REF!</v>
      </c>
    </row>
    <row r="1287" spans="1:8">
      <c r="A1287" s="92" t="str">
        <f t="shared" si="75"/>
        <v>Stara Planina Hold Plc</v>
      </c>
      <c r="B1287" s="92" t="str">
        <f t="shared" si="76"/>
        <v>121227995</v>
      </c>
      <c r="C1287" s="96">
        <f t="shared" si="77"/>
        <v>45930</v>
      </c>
      <c r="D1287" s="92" t="s">
        <v>684</v>
      </c>
      <c r="E1287" s="92">
        <v>7</v>
      </c>
      <c r="F1287" s="92" t="s">
        <v>674</v>
      </c>
      <c r="G1287" s="92"/>
      <c r="H1287" s="97" t="e">
        <f>#REF!</f>
        <v>#REF!</v>
      </c>
    </row>
    <row r="1288" spans="1:8">
      <c r="A1288" s="92" t="str">
        <f t="shared" si="75"/>
        <v>Stara Planina Hold Plc</v>
      </c>
      <c r="B1288" s="92" t="str">
        <f t="shared" si="76"/>
        <v>121227995</v>
      </c>
      <c r="C1288" s="96">
        <f t="shared" si="77"/>
        <v>45930</v>
      </c>
      <c r="D1288" s="92" t="s">
        <v>686</v>
      </c>
      <c r="E1288" s="92">
        <v>7</v>
      </c>
      <c r="F1288" s="92" t="s">
        <v>685</v>
      </c>
      <c r="G1288" s="92"/>
      <c r="H1288" s="97" t="e">
        <f>#REF!</f>
        <v>#REF!</v>
      </c>
    </row>
    <row r="1289" spans="1:8">
      <c r="A1289" s="92" t="str">
        <f t="shared" si="75"/>
        <v>Stara Planina Hold Plc</v>
      </c>
      <c r="B1289" s="92" t="str">
        <f t="shared" si="76"/>
        <v>121227995</v>
      </c>
      <c r="C1289" s="96">
        <f t="shared" si="77"/>
        <v>45930</v>
      </c>
      <c r="D1289" s="92" t="s">
        <v>688</v>
      </c>
      <c r="E1289" s="92">
        <v>7</v>
      </c>
      <c r="F1289" s="92" t="s">
        <v>687</v>
      </c>
      <c r="G1289" s="92"/>
      <c r="H1289" s="97" t="e">
        <f>#REF!</f>
        <v>#REF!</v>
      </c>
    </row>
    <row r="1290" spans="1:8">
      <c r="A1290" s="92" t="str">
        <f t="shared" si="75"/>
        <v>Stara Planina Hold Plc</v>
      </c>
      <c r="B1290" s="92" t="str">
        <f t="shared" si="76"/>
        <v>121227995</v>
      </c>
      <c r="C1290" s="96">
        <f t="shared" si="77"/>
        <v>45930</v>
      </c>
      <c r="D1290" s="92" t="s">
        <v>690</v>
      </c>
      <c r="E1290" s="92">
        <v>7</v>
      </c>
      <c r="F1290" s="92" t="s">
        <v>689</v>
      </c>
      <c r="G1290" s="92"/>
      <c r="H1290" s="97" t="e">
        <f>#REF!</f>
        <v>#REF!</v>
      </c>
    </row>
    <row r="1291" spans="1:8">
      <c r="A1291" s="92" t="str">
        <f t="shared" si="75"/>
        <v>Stara Planina Hold Plc</v>
      </c>
      <c r="B1291" s="92" t="str">
        <f t="shared" si="76"/>
        <v>121227995</v>
      </c>
      <c r="C1291" s="96">
        <f t="shared" si="77"/>
        <v>45930</v>
      </c>
      <c r="D1291" s="92" t="s">
        <v>692</v>
      </c>
      <c r="E1291" s="92">
        <v>7</v>
      </c>
      <c r="F1291" s="92" t="s">
        <v>691</v>
      </c>
      <c r="G1291" s="92"/>
      <c r="H1291" s="97" t="e">
        <f>#REF!</f>
        <v>#REF!</v>
      </c>
    </row>
    <row r="1292" spans="1:8">
      <c r="A1292" s="92" t="str">
        <f t="shared" si="75"/>
        <v>Stara Planina Hold Plc</v>
      </c>
      <c r="B1292" s="92" t="str">
        <f t="shared" si="76"/>
        <v>121227995</v>
      </c>
      <c r="C1292" s="96">
        <f t="shared" si="77"/>
        <v>45930</v>
      </c>
      <c r="D1292" s="92" t="s">
        <v>694</v>
      </c>
      <c r="E1292" s="92">
        <v>7</v>
      </c>
      <c r="F1292" s="92" t="s">
        <v>693</v>
      </c>
      <c r="G1292" s="92"/>
      <c r="H1292" s="97" t="e">
        <f>#REF!</f>
        <v>#REF!</v>
      </c>
    </row>
    <row r="1293" spans="1:8">
      <c r="A1293" s="92" t="str">
        <f t="shared" si="75"/>
        <v>Stara Planina Hold Plc</v>
      </c>
      <c r="B1293" s="92" t="str">
        <f t="shared" si="76"/>
        <v>121227995</v>
      </c>
      <c r="C1293" s="96">
        <f t="shared" si="77"/>
        <v>45930</v>
      </c>
      <c r="D1293" s="92" t="s">
        <v>696</v>
      </c>
      <c r="E1293" s="92">
        <v>7</v>
      </c>
      <c r="F1293" s="92" t="s">
        <v>695</v>
      </c>
      <c r="G1293" s="92"/>
      <c r="H1293" s="97" t="e">
        <f>#REF!</f>
        <v>#REF!</v>
      </c>
    </row>
    <row r="1294" spans="1:8">
      <c r="A1294" s="92" t="str">
        <f t="shared" si="75"/>
        <v>Stara Planina Hold Plc</v>
      </c>
      <c r="B1294" s="92" t="str">
        <f t="shared" si="76"/>
        <v>121227995</v>
      </c>
      <c r="C1294" s="96">
        <f t="shared" si="77"/>
        <v>45930</v>
      </c>
      <c r="D1294" s="92" t="s">
        <v>697</v>
      </c>
      <c r="E1294" s="92">
        <v>7</v>
      </c>
      <c r="F1294" s="92" t="s">
        <v>683</v>
      </c>
      <c r="G1294" s="92"/>
      <c r="H1294" s="97" t="e">
        <f>#REF!</f>
        <v>#REF!</v>
      </c>
    </row>
    <row r="1295" spans="1:8" s="37" customFormat="1">
      <c r="A1295" s="93"/>
      <c r="B1295" s="93"/>
      <c r="C1295" s="94"/>
      <c r="D1295" s="93"/>
      <c r="E1295" s="93"/>
      <c r="F1295" s="95" t="s">
        <v>810</v>
      </c>
      <c r="G1295" s="93"/>
      <c r="H1295" s="93"/>
    </row>
    <row r="1296" spans="1:8">
      <c r="A1296" s="92" t="str">
        <f t="shared" ref="A1296:A1335" si="78">pdeName</f>
        <v>Stara Planina Hold Plc</v>
      </c>
      <c r="B1296" s="92" t="str">
        <f t="shared" ref="B1296:B1335" si="79">pdeBulstat</f>
        <v>121227995</v>
      </c>
      <c r="C1296" s="96">
        <f t="shared" ref="C1296:C1335" si="80">endDate</f>
        <v>45930</v>
      </c>
      <c r="D1296" s="92" t="s">
        <v>466</v>
      </c>
      <c r="E1296" s="92">
        <v>1</v>
      </c>
      <c r="F1296" s="92" t="s">
        <v>465</v>
      </c>
      <c r="G1296" s="92"/>
      <c r="H1296" s="97">
        <f>'Reference 5'!C29</f>
        <v>0</v>
      </c>
    </row>
    <row r="1297" spans="1:8">
      <c r="A1297" s="92" t="str">
        <f t="shared" si="78"/>
        <v>Stara Planina Hold Plc</v>
      </c>
      <c r="B1297" s="92" t="str">
        <f t="shared" si="79"/>
        <v>121227995</v>
      </c>
      <c r="C1297" s="96">
        <f t="shared" si="80"/>
        <v>45930</v>
      </c>
      <c r="D1297" s="92" t="s">
        <v>468</v>
      </c>
      <c r="E1297" s="92">
        <v>1</v>
      </c>
      <c r="F1297" s="92" t="s">
        <v>467</v>
      </c>
      <c r="G1297" s="92"/>
      <c r="H1297" s="97">
        <f>'Reference 5'!C46</f>
        <v>5409</v>
      </c>
    </row>
    <row r="1298" spans="1:8">
      <c r="A1298" s="92" t="str">
        <f t="shared" si="78"/>
        <v>Stara Planina Hold Plc</v>
      </c>
      <c r="B1298" s="92" t="str">
        <f t="shared" si="79"/>
        <v>121227995</v>
      </c>
      <c r="C1298" s="96">
        <f t="shared" si="80"/>
        <v>45930</v>
      </c>
      <c r="D1298" s="92" t="s">
        <v>470</v>
      </c>
      <c r="E1298" s="92">
        <v>1</v>
      </c>
      <c r="F1298" s="92" t="s">
        <v>469</v>
      </c>
      <c r="G1298" s="92"/>
      <c r="H1298" s="97">
        <f>'Reference 5'!C63</f>
        <v>5730</v>
      </c>
    </row>
    <row r="1299" spans="1:8">
      <c r="A1299" s="92" t="str">
        <f t="shared" si="78"/>
        <v>Stara Planina Hold Plc</v>
      </c>
      <c r="B1299" s="92" t="str">
        <f t="shared" si="79"/>
        <v>121227995</v>
      </c>
      <c r="C1299" s="96">
        <f t="shared" si="80"/>
        <v>45930</v>
      </c>
      <c r="D1299" s="92" t="s">
        <v>472</v>
      </c>
      <c r="E1299" s="92">
        <v>1</v>
      </c>
      <c r="F1299" s="92" t="s">
        <v>471</v>
      </c>
      <c r="G1299" s="92"/>
      <c r="H1299" s="97">
        <f>'Reference 5'!C80</f>
        <v>0</v>
      </c>
    </row>
    <row r="1300" spans="1:8">
      <c r="A1300" s="92" t="str">
        <f t="shared" si="78"/>
        <v>Stara Planina Hold Plc</v>
      </c>
      <c r="B1300" s="92" t="str">
        <f t="shared" si="79"/>
        <v>121227995</v>
      </c>
      <c r="C1300" s="96">
        <f t="shared" si="80"/>
        <v>45930</v>
      </c>
      <c r="D1300" s="92" t="s">
        <v>473</v>
      </c>
      <c r="E1300" s="92">
        <v>1</v>
      </c>
      <c r="F1300" s="92" t="s">
        <v>464</v>
      </c>
      <c r="G1300" s="92"/>
      <c r="H1300" s="97">
        <f>'Reference 5'!C81</f>
        <v>0</v>
      </c>
    </row>
    <row r="1301" spans="1:8">
      <c r="A1301" s="92" t="str">
        <f t="shared" si="78"/>
        <v>Stara Planina Hold Plc</v>
      </c>
      <c r="B1301" s="92" t="str">
        <f t="shared" si="79"/>
        <v>121227995</v>
      </c>
      <c r="C1301" s="96">
        <f t="shared" si="80"/>
        <v>45930</v>
      </c>
      <c r="D1301" s="92" t="s">
        <v>475</v>
      </c>
      <c r="E1301" s="92">
        <v>1</v>
      </c>
      <c r="F1301" s="92" t="s">
        <v>465</v>
      </c>
      <c r="G1301" s="92"/>
      <c r="H1301" s="97">
        <f>'Reference 5'!C99</f>
        <v>0</v>
      </c>
    </row>
    <row r="1302" spans="1:8">
      <c r="A1302" s="92" t="str">
        <f t="shared" si="78"/>
        <v>Stara Planina Hold Plc</v>
      </c>
      <c r="B1302" s="92" t="str">
        <f t="shared" si="79"/>
        <v>121227995</v>
      </c>
      <c r="C1302" s="96">
        <f t="shared" si="80"/>
        <v>45930</v>
      </c>
      <c r="D1302" s="92" t="s">
        <v>476</v>
      </c>
      <c r="E1302" s="92">
        <v>1</v>
      </c>
      <c r="F1302" s="92" t="s">
        <v>467</v>
      </c>
      <c r="G1302" s="92"/>
      <c r="H1302" s="97">
        <f>'Reference 5'!C116</f>
        <v>0</v>
      </c>
    </row>
    <row r="1303" spans="1:8">
      <c r="A1303" s="92" t="str">
        <f t="shared" si="78"/>
        <v>Stara Planina Hold Plc</v>
      </c>
      <c r="B1303" s="92" t="str">
        <f t="shared" si="79"/>
        <v>121227995</v>
      </c>
      <c r="C1303" s="96">
        <f t="shared" si="80"/>
        <v>45930</v>
      </c>
      <c r="D1303" s="92" t="s">
        <v>477</v>
      </c>
      <c r="E1303" s="92">
        <v>1</v>
      </c>
      <c r="F1303" s="92" t="s">
        <v>469</v>
      </c>
      <c r="G1303" s="92"/>
      <c r="H1303" s="97">
        <f>'Reference 5'!C133</f>
        <v>0</v>
      </c>
    </row>
    <row r="1304" spans="1:8">
      <c r="A1304" s="92" t="str">
        <f t="shared" si="78"/>
        <v>Stara Planina Hold Plc</v>
      </c>
      <c r="B1304" s="92" t="str">
        <f t="shared" si="79"/>
        <v>121227995</v>
      </c>
      <c r="C1304" s="96">
        <f t="shared" si="80"/>
        <v>45930</v>
      </c>
      <c r="D1304" s="92" t="s">
        <v>478</v>
      </c>
      <c r="E1304" s="92">
        <v>1</v>
      </c>
      <c r="F1304" s="92" t="s">
        <v>471</v>
      </c>
      <c r="G1304" s="92"/>
      <c r="H1304" s="97">
        <f>'Reference 5'!C150</f>
        <v>0</v>
      </c>
    </row>
    <row r="1305" spans="1:8">
      <c r="A1305" s="92" t="str">
        <f t="shared" si="78"/>
        <v>Stara Planina Hold Plc</v>
      </c>
      <c r="B1305" s="92" t="str">
        <f t="shared" si="79"/>
        <v>121227995</v>
      </c>
      <c r="C1305" s="96">
        <f t="shared" si="80"/>
        <v>45930</v>
      </c>
      <c r="D1305" s="92" t="s">
        <v>479</v>
      </c>
      <c r="E1305" s="92">
        <v>1</v>
      </c>
      <c r="F1305" s="92" t="s">
        <v>474</v>
      </c>
      <c r="G1305" s="92"/>
      <c r="H1305" s="97">
        <f>'Reference 5'!C151</f>
        <v>0</v>
      </c>
    </row>
    <row r="1306" spans="1:8">
      <c r="A1306" s="92" t="str">
        <f t="shared" si="78"/>
        <v>Stara Planina Hold Plc</v>
      </c>
      <c r="B1306" s="92" t="str">
        <f t="shared" si="79"/>
        <v>121227995</v>
      </c>
      <c r="C1306" s="96">
        <f t="shared" si="80"/>
        <v>45930</v>
      </c>
      <c r="D1306" s="92" t="s">
        <v>466</v>
      </c>
      <c r="E1306" s="92">
        <v>2</v>
      </c>
      <c r="F1306" s="92" t="s">
        <v>465</v>
      </c>
      <c r="G1306" s="92"/>
      <c r="H1306" s="97">
        <f>'Reference 5'!D29</f>
        <v>0</v>
      </c>
    </row>
    <row r="1307" spans="1:8">
      <c r="A1307" s="92" t="str">
        <f t="shared" si="78"/>
        <v>Stara Planina Hold Plc</v>
      </c>
      <c r="B1307" s="92" t="str">
        <f t="shared" si="79"/>
        <v>121227995</v>
      </c>
      <c r="C1307" s="96">
        <f t="shared" si="80"/>
        <v>45930</v>
      </c>
      <c r="D1307" s="92" t="s">
        <v>468</v>
      </c>
      <c r="E1307" s="92">
        <v>2</v>
      </c>
      <c r="F1307" s="92" t="s">
        <v>467</v>
      </c>
      <c r="G1307" s="92"/>
      <c r="H1307" s="97">
        <f>'Reference 5'!D46</f>
        <v>30.61</v>
      </c>
    </row>
    <row r="1308" spans="1:8">
      <c r="A1308" s="92" t="str">
        <f t="shared" si="78"/>
        <v>Stara Planina Hold Plc</v>
      </c>
      <c r="B1308" s="92" t="str">
        <f t="shared" si="79"/>
        <v>121227995</v>
      </c>
      <c r="C1308" s="96">
        <f t="shared" si="80"/>
        <v>45930</v>
      </c>
      <c r="D1308" s="92" t="s">
        <v>470</v>
      </c>
      <c r="E1308" s="92">
        <v>2</v>
      </c>
      <c r="F1308" s="92" t="s">
        <v>469</v>
      </c>
      <c r="G1308" s="92"/>
      <c r="H1308" s="97">
        <f>'Reference 5'!D63</f>
        <v>20</v>
      </c>
    </row>
    <row r="1309" spans="1:8">
      <c r="A1309" s="92" t="str">
        <f t="shared" si="78"/>
        <v>Stara Planina Hold Plc</v>
      </c>
      <c r="B1309" s="92" t="str">
        <f t="shared" si="79"/>
        <v>121227995</v>
      </c>
      <c r="C1309" s="96">
        <f t="shared" si="80"/>
        <v>45930</v>
      </c>
      <c r="D1309" s="92" t="s">
        <v>472</v>
      </c>
      <c r="E1309" s="92">
        <v>2</v>
      </c>
      <c r="F1309" s="92" t="s">
        <v>471</v>
      </c>
      <c r="G1309" s="92"/>
      <c r="H1309" s="97">
        <f>'Reference 5'!D80</f>
        <v>0</v>
      </c>
    </row>
    <row r="1310" spans="1:8">
      <c r="A1310" s="92" t="str">
        <f t="shared" si="78"/>
        <v>Stara Planina Hold Plc</v>
      </c>
      <c r="B1310" s="92" t="str">
        <f t="shared" si="79"/>
        <v>121227995</v>
      </c>
      <c r="C1310" s="96">
        <f t="shared" si="80"/>
        <v>45930</v>
      </c>
      <c r="D1310" s="92" t="s">
        <v>473</v>
      </c>
      <c r="E1310" s="92">
        <v>2</v>
      </c>
      <c r="F1310" s="92" t="s">
        <v>464</v>
      </c>
      <c r="G1310" s="92"/>
      <c r="H1310" s="97">
        <f>'Reference 5'!D81</f>
        <v>0</v>
      </c>
    </row>
    <row r="1311" spans="1:8">
      <c r="A1311" s="92" t="str">
        <f t="shared" si="78"/>
        <v>Stara Planina Hold Plc</v>
      </c>
      <c r="B1311" s="92" t="str">
        <f t="shared" si="79"/>
        <v>121227995</v>
      </c>
      <c r="C1311" s="96">
        <f t="shared" si="80"/>
        <v>45930</v>
      </c>
      <c r="D1311" s="92" t="s">
        <v>475</v>
      </c>
      <c r="E1311" s="92">
        <v>2</v>
      </c>
      <c r="F1311" s="92" t="s">
        <v>465</v>
      </c>
      <c r="G1311" s="92"/>
      <c r="H1311" s="97">
        <f>'Reference 5'!D99</f>
        <v>0</v>
      </c>
    </row>
    <row r="1312" spans="1:8">
      <c r="A1312" s="92" t="str">
        <f t="shared" si="78"/>
        <v>Stara Planina Hold Plc</v>
      </c>
      <c r="B1312" s="92" t="str">
        <f t="shared" si="79"/>
        <v>121227995</v>
      </c>
      <c r="C1312" s="96">
        <f t="shared" si="80"/>
        <v>45930</v>
      </c>
      <c r="D1312" s="92" t="s">
        <v>476</v>
      </c>
      <c r="E1312" s="92">
        <v>2</v>
      </c>
      <c r="F1312" s="92" t="s">
        <v>467</v>
      </c>
      <c r="G1312" s="92"/>
      <c r="H1312" s="97">
        <f>'Reference 5'!D116</f>
        <v>0</v>
      </c>
    </row>
    <row r="1313" spans="1:8">
      <c r="A1313" s="92" t="str">
        <f t="shared" si="78"/>
        <v>Stara Planina Hold Plc</v>
      </c>
      <c r="B1313" s="92" t="str">
        <f t="shared" si="79"/>
        <v>121227995</v>
      </c>
      <c r="C1313" s="96">
        <f t="shared" si="80"/>
        <v>45930</v>
      </c>
      <c r="D1313" s="92" t="s">
        <v>477</v>
      </c>
      <c r="E1313" s="92">
        <v>2</v>
      </c>
      <c r="F1313" s="92" t="s">
        <v>469</v>
      </c>
      <c r="G1313" s="92"/>
      <c r="H1313" s="97">
        <f>'Reference 5'!D133</f>
        <v>0</v>
      </c>
    </row>
    <row r="1314" spans="1:8">
      <c r="A1314" s="92" t="str">
        <f t="shared" si="78"/>
        <v>Stara Planina Hold Plc</v>
      </c>
      <c r="B1314" s="92" t="str">
        <f t="shared" si="79"/>
        <v>121227995</v>
      </c>
      <c r="C1314" s="96">
        <f t="shared" si="80"/>
        <v>45930</v>
      </c>
      <c r="D1314" s="92" t="s">
        <v>478</v>
      </c>
      <c r="E1314" s="92">
        <v>2</v>
      </c>
      <c r="F1314" s="92" t="s">
        <v>471</v>
      </c>
      <c r="G1314" s="92"/>
      <c r="H1314" s="97">
        <f>'Reference 5'!D150</f>
        <v>0</v>
      </c>
    </row>
    <row r="1315" spans="1:8">
      <c r="A1315" s="92" t="str">
        <f t="shared" si="78"/>
        <v>Stara Planina Hold Plc</v>
      </c>
      <c r="B1315" s="92" t="str">
        <f t="shared" si="79"/>
        <v>121227995</v>
      </c>
      <c r="C1315" s="96">
        <f t="shared" si="80"/>
        <v>45930</v>
      </c>
      <c r="D1315" s="92" t="s">
        <v>479</v>
      </c>
      <c r="E1315" s="92">
        <v>2</v>
      </c>
      <c r="F1315" s="92" t="s">
        <v>474</v>
      </c>
      <c r="G1315" s="92"/>
      <c r="H1315" s="97">
        <f>'Reference 5'!D151</f>
        <v>0</v>
      </c>
    </row>
    <row r="1316" spans="1:8">
      <c r="A1316" s="92" t="str">
        <f t="shared" si="78"/>
        <v>Stara Planina Hold Plc</v>
      </c>
      <c r="B1316" s="92" t="str">
        <f t="shared" si="79"/>
        <v>121227995</v>
      </c>
      <c r="C1316" s="96">
        <f t="shared" si="80"/>
        <v>45930</v>
      </c>
      <c r="D1316" s="92" t="s">
        <v>466</v>
      </c>
      <c r="E1316" s="92">
        <v>3</v>
      </c>
      <c r="F1316" s="92" t="s">
        <v>465</v>
      </c>
      <c r="G1316" s="92"/>
      <c r="H1316" s="97">
        <f>'Reference 5'!E29</f>
        <v>0</v>
      </c>
    </row>
    <row r="1317" spans="1:8">
      <c r="A1317" s="92" t="str">
        <f t="shared" si="78"/>
        <v>Stara Planina Hold Plc</v>
      </c>
      <c r="B1317" s="92" t="str">
        <f t="shared" si="79"/>
        <v>121227995</v>
      </c>
      <c r="C1317" s="96">
        <f t="shared" si="80"/>
        <v>45930</v>
      </c>
      <c r="D1317" s="92" t="s">
        <v>468</v>
      </c>
      <c r="E1317" s="92">
        <v>3</v>
      </c>
      <c r="F1317" s="92" t="s">
        <v>467</v>
      </c>
      <c r="G1317" s="92"/>
      <c r="H1317" s="97">
        <f>'Reference 5'!E46</f>
        <v>5409</v>
      </c>
    </row>
    <row r="1318" spans="1:8">
      <c r="A1318" s="92" t="str">
        <f t="shared" si="78"/>
        <v>Stara Planina Hold Plc</v>
      </c>
      <c r="B1318" s="92" t="str">
        <f t="shared" si="79"/>
        <v>121227995</v>
      </c>
      <c r="C1318" s="96">
        <f t="shared" si="80"/>
        <v>45930</v>
      </c>
      <c r="D1318" s="92" t="s">
        <v>470</v>
      </c>
      <c r="E1318" s="92">
        <v>3</v>
      </c>
      <c r="F1318" s="92" t="s">
        <v>469</v>
      </c>
      <c r="G1318" s="92"/>
      <c r="H1318" s="97">
        <f>'Reference 5'!E63</f>
        <v>0</v>
      </c>
    </row>
    <row r="1319" spans="1:8">
      <c r="A1319" s="92" t="str">
        <f t="shared" si="78"/>
        <v>Stara Planina Hold Plc</v>
      </c>
      <c r="B1319" s="92" t="str">
        <f t="shared" si="79"/>
        <v>121227995</v>
      </c>
      <c r="C1319" s="96">
        <f t="shared" si="80"/>
        <v>45930</v>
      </c>
      <c r="D1319" s="92" t="s">
        <v>472</v>
      </c>
      <c r="E1319" s="92">
        <v>3</v>
      </c>
      <c r="F1319" s="92" t="s">
        <v>471</v>
      </c>
      <c r="G1319" s="92"/>
      <c r="H1319" s="97">
        <f>'Reference 5'!E80</f>
        <v>0</v>
      </c>
    </row>
    <row r="1320" spans="1:8">
      <c r="A1320" s="92" t="str">
        <f t="shared" si="78"/>
        <v>Stara Planina Hold Plc</v>
      </c>
      <c r="B1320" s="92" t="str">
        <f t="shared" si="79"/>
        <v>121227995</v>
      </c>
      <c r="C1320" s="96">
        <f t="shared" si="80"/>
        <v>45930</v>
      </c>
      <c r="D1320" s="92" t="s">
        <v>473</v>
      </c>
      <c r="E1320" s="92">
        <v>3</v>
      </c>
      <c r="F1320" s="92" t="s">
        <v>464</v>
      </c>
      <c r="G1320" s="92"/>
      <c r="H1320" s="97">
        <f>'Reference 5'!E81</f>
        <v>0</v>
      </c>
    </row>
    <row r="1321" spans="1:8">
      <c r="A1321" s="92" t="str">
        <f t="shared" si="78"/>
        <v>Stara Planina Hold Plc</v>
      </c>
      <c r="B1321" s="92" t="str">
        <f t="shared" si="79"/>
        <v>121227995</v>
      </c>
      <c r="C1321" s="96">
        <f t="shared" si="80"/>
        <v>45930</v>
      </c>
      <c r="D1321" s="92" t="s">
        <v>475</v>
      </c>
      <c r="E1321" s="92">
        <v>3</v>
      </c>
      <c r="F1321" s="92" t="s">
        <v>465</v>
      </c>
      <c r="G1321" s="92"/>
      <c r="H1321" s="97">
        <f>'Reference 5'!E99</f>
        <v>0</v>
      </c>
    </row>
    <row r="1322" spans="1:8">
      <c r="A1322" s="92" t="str">
        <f t="shared" si="78"/>
        <v>Stara Planina Hold Plc</v>
      </c>
      <c r="B1322" s="92" t="str">
        <f t="shared" si="79"/>
        <v>121227995</v>
      </c>
      <c r="C1322" s="96">
        <f t="shared" si="80"/>
        <v>45930</v>
      </c>
      <c r="D1322" s="92" t="s">
        <v>476</v>
      </c>
      <c r="E1322" s="92">
        <v>3</v>
      </c>
      <c r="F1322" s="92" t="s">
        <v>467</v>
      </c>
      <c r="G1322" s="92"/>
      <c r="H1322" s="97">
        <f>'Reference 5'!E116</f>
        <v>0</v>
      </c>
    </row>
    <row r="1323" spans="1:8">
      <c r="A1323" s="92" t="str">
        <f t="shared" si="78"/>
        <v>Stara Planina Hold Plc</v>
      </c>
      <c r="B1323" s="92" t="str">
        <f t="shared" si="79"/>
        <v>121227995</v>
      </c>
      <c r="C1323" s="96">
        <f t="shared" si="80"/>
        <v>45930</v>
      </c>
      <c r="D1323" s="92" t="s">
        <v>477</v>
      </c>
      <c r="E1323" s="92">
        <v>3</v>
      </c>
      <c r="F1323" s="92" t="s">
        <v>469</v>
      </c>
      <c r="G1323" s="92"/>
      <c r="H1323" s="97">
        <f>'Reference 5'!E133</f>
        <v>0</v>
      </c>
    </row>
    <row r="1324" spans="1:8">
      <c r="A1324" s="92" t="str">
        <f t="shared" si="78"/>
        <v>Stara Planina Hold Plc</v>
      </c>
      <c r="B1324" s="92" t="str">
        <f t="shared" si="79"/>
        <v>121227995</v>
      </c>
      <c r="C1324" s="96">
        <f t="shared" si="80"/>
        <v>45930</v>
      </c>
      <c r="D1324" s="92" t="s">
        <v>478</v>
      </c>
      <c r="E1324" s="92">
        <v>3</v>
      </c>
      <c r="F1324" s="92" t="s">
        <v>471</v>
      </c>
      <c r="G1324" s="92"/>
      <c r="H1324" s="97">
        <f>'Reference 5'!E150</f>
        <v>0</v>
      </c>
    </row>
    <row r="1325" spans="1:8">
      <c r="A1325" s="92" t="str">
        <f t="shared" si="78"/>
        <v>Stara Planina Hold Plc</v>
      </c>
      <c r="B1325" s="92" t="str">
        <f t="shared" si="79"/>
        <v>121227995</v>
      </c>
      <c r="C1325" s="96">
        <f t="shared" si="80"/>
        <v>45930</v>
      </c>
      <c r="D1325" s="92" t="s">
        <v>479</v>
      </c>
      <c r="E1325" s="92">
        <v>3</v>
      </c>
      <c r="F1325" s="92" t="s">
        <v>474</v>
      </c>
      <c r="G1325" s="92"/>
      <c r="H1325" s="97">
        <f>'Reference 5'!E151</f>
        <v>0</v>
      </c>
    </row>
    <row r="1326" spans="1:8">
      <c r="A1326" s="92" t="str">
        <f t="shared" si="78"/>
        <v>Stara Planina Hold Plc</v>
      </c>
      <c r="B1326" s="92" t="str">
        <f t="shared" si="79"/>
        <v>121227995</v>
      </c>
      <c r="C1326" s="96">
        <f t="shared" si="80"/>
        <v>45930</v>
      </c>
      <c r="D1326" s="92" t="s">
        <v>466</v>
      </c>
      <c r="E1326" s="92">
        <v>4</v>
      </c>
      <c r="F1326" s="92" t="s">
        <v>465</v>
      </c>
      <c r="G1326" s="92"/>
      <c r="H1326" s="97">
        <f>'Reference 5'!F29</f>
        <v>0</v>
      </c>
    </row>
    <row r="1327" spans="1:8">
      <c r="A1327" s="92" t="str">
        <f t="shared" si="78"/>
        <v>Stara Planina Hold Plc</v>
      </c>
      <c r="B1327" s="92" t="str">
        <f t="shared" si="79"/>
        <v>121227995</v>
      </c>
      <c r="C1327" s="96">
        <f t="shared" si="80"/>
        <v>45930</v>
      </c>
      <c r="D1327" s="92" t="s">
        <v>468</v>
      </c>
      <c r="E1327" s="92">
        <v>4</v>
      </c>
      <c r="F1327" s="92" t="s">
        <v>467</v>
      </c>
      <c r="G1327" s="92"/>
      <c r="H1327" s="97">
        <f>'Reference 5'!F46</f>
        <v>0</v>
      </c>
    </row>
    <row r="1328" spans="1:8">
      <c r="A1328" s="92" t="str">
        <f t="shared" si="78"/>
        <v>Stara Planina Hold Plc</v>
      </c>
      <c r="B1328" s="92" t="str">
        <f t="shared" si="79"/>
        <v>121227995</v>
      </c>
      <c r="C1328" s="96">
        <f t="shared" si="80"/>
        <v>45930</v>
      </c>
      <c r="D1328" s="92" t="s">
        <v>470</v>
      </c>
      <c r="E1328" s="92">
        <v>4</v>
      </c>
      <c r="F1328" s="92" t="s">
        <v>469</v>
      </c>
      <c r="G1328" s="92"/>
      <c r="H1328" s="97">
        <f>'Reference 5'!F63</f>
        <v>5730</v>
      </c>
    </row>
    <row r="1329" spans="1:8">
      <c r="A1329" s="92" t="str">
        <f t="shared" si="78"/>
        <v>Stara Planina Hold Plc</v>
      </c>
      <c r="B1329" s="92" t="str">
        <f t="shared" si="79"/>
        <v>121227995</v>
      </c>
      <c r="C1329" s="96">
        <f t="shared" si="80"/>
        <v>45930</v>
      </c>
      <c r="D1329" s="92" t="s">
        <v>472</v>
      </c>
      <c r="E1329" s="92">
        <v>4</v>
      </c>
      <c r="F1329" s="92" t="s">
        <v>471</v>
      </c>
      <c r="G1329" s="92"/>
      <c r="H1329" s="97">
        <f>'Reference 5'!F80</f>
        <v>0</v>
      </c>
    </row>
    <row r="1330" spans="1:8">
      <c r="A1330" s="92" t="str">
        <f t="shared" si="78"/>
        <v>Stara Planina Hold Plc</v>
      </c>
      <c r="B1330" s="92" t="str">
        <f t="shared" si="79"/>
        <v>121227995</v>
      </c>
      <c r="C1330" s="96">
        <f t="shared" si="80"/>
        <v>45930</v>
      </c>
      <c r="D1330" s="92" t="s">
        <v>473</v>
      </c>
      <c r="E1330" s="92">
        <v>4</v>
      </c>
      <c r="F1330" s="92" t="s">
        <v>464</v>
      </c>
      <c r="G1330" s="92"/>
      <c r="H1330" s="97">
        <f>'Reference 5'!F81</f>
        <v>0</v>
      </c>
    </row>
    <row r="1331" spans="1:8">
      <c r="A1331" s="92" t="str">
        <f t="shared" si="78"/>
        <v>Stara Planina Hold Plc</v>
      </c>
      <c r="B1331" s="92" t="str">
        <f t="shared" si="79"/>
        <v>121227995</v>
      </c>
      <c r="C1331" s="96">
        <f t="shared" si="80"/>
        <v>45930</v>
      </c>
      <c r="D1331" s="92" t="s">
        <v>475</v>
      </c>
      <c r="E1331" s="92">
        <v>4</v>
      </c>
      <c r="F1331" s="92" t="s">
        <v>465</v>
      </c>
      <c r="G1331" s="92"/>
      <c r="H1331" s="97">
        <f>'Reference 5'!F99</f>
        <v>0</v>
      </c>
    </row>
    <row r="1332" spans="1:8">
      <c r="A1332" s="92" t="str">
        <f t="shared" si="78"/>
        <v>Stara Planina Hold Plc</v>
      </c>
      <c r="B1332" s="92" t="str">
        <f t="shared" si="79"/>
        <v>121227995</v>
      </c>
      <c r="C1332" s="96">
        <f t="shared" si="80"/>
        <v>45930</v>
      </c>
      <c r="D1332" s="92" t="s">
        <v>476</v>
      </c>
      <c r="E1332" s="92">
        <v>4</v>
      </c>
      <c r="F1332" s="92" t="s">
        <v>467</v>
      </c>
      <c r="G1332" s="92"/>
      <c r="H1332" s="97">
        <f>'Reference 5'!F116</f>
        <v>0</v>
      </c>
    </row>
    <row r="1333" spans="1:8">
      <c r="A1333" s="92" t="str">
        <f t="shared" si="78"/>
        <v>Stara Planina Hold Plc</v>
      </c>
      <c r="B1333" s="92" t="str">
        <f t="shared" si="79"/>
        <v>121227995</v>
      </c>
      <c r="C1333" s="96">
        <f t="shared" si="80"/>
        <v>45930</v>
      </c>
      <c r="D1333" s="92" t="s">
        <v>477</v>
      </c>
      <c r="E1333" s="92">
        <v>4</v>
      </c>
      <c r="F1333" s="92" t="s">
        <v>469</v>
      </c>
      <c r="G1333" s="92"/>
      <c r="H1333" s="97">
        <f>'Reference 5'!F133</f>
        <v>0</v>
      </c>
    </row>
    <row r="1334" spans="1:8">
      <c r="A1334" s="92" t="str">
        <f t="shared" si="78"/>
        <v>Stara Planina Hold Plc</v>
      </c>
      <c r="B1334" s="92" t="str">
        <f t="shared" si="79"/>
        <v>121227995</v>
      </c>
      <c r="C1334" s="96">
        <f t="shared" si="80"/>
        <v>45930</v>
      </c>
      <c r="D1334" s="92" t="s">
        <v>478</v>
      </c>
      <c r="E1334" s="92">
        <v>4</v>
      </c>
      <c r="F1334" s="92" t="s">
        <v>471</v>
      </c>
      <c r="G1334" s="92"/>
      <c r="H1334" s="97">
        <f>'Reference 5'!F150</f>
        <v>0</v>
      </c>
    </row>
    <row r="1335" spans="1:8">
      <c r="A1335" s="92" t="str">
        <f t="shared" si="78"/>
        <v>Stara Planina Hold Plc</v>
      </c>
      <c r="B1335" s="92" t="str">
        <f t="shared" si="79"/>
        <v>121227995</v>
      </c>
      <c r="C1335" s="96">
        <f t="shared" si="80"/>
        <v>45930</v>
      </c>
      <c r="D1335" s="92" t="s">
        <v>479</v>
      </c>
      <c r="E1335" s="92">
        <v>4</v>
      </c>
      <c r="F1335" s="92" t="s">
        <v>474</v>
      </c>
      <c r="G1335" s="92"/>
      <c r="H1335" s="97">
        <f>'Reference 5'!F151</f>
        <v>0</v>
      </c>
    </row>
  </sheetData>
  <sheetProtection insertRows="0"/>
  <phoneticPr fontId="17" type="noConversion"/>
  <pageMargins left="0.7" right="0.7" top="0.75" bottom="0.75" header="0.3" footer="0.3"/>
  <pageSetup paperSize="9"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X1WTKorDV+IQNOqYS0TPeADXb2ld7zKPuYHkgLwy5ns=</DigestValue>
    </Reference>
    <Reference Type="http://www.w3.org/2000/09/xmldsig#Object" URI="#idOfficeObject">
      <DigestMethod Algorithm="http://www.w3.org/2001/04/xmlenc#sha256"/>
      <DigestValue>a2NlGcEiYfRptrrXa6T8OfnFtT3Oq/xDzQ8X8eA/Xjg=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2Jdrj6ciGjhwBtIMZ/aanHzVljl4PFO+H5cyq2BpYpc=</DigestValue>
    </Reference>
  </SignedInfo>
  <SignatureValue>AFcNtE/nqmGR7VNjh6NjE7j1mBYRu61WBpYKbd/fNn7FF76n3Ycgfh0lhH8QPvWZSQnC6ov16cNe
oEMuAc5nXrTBssieKrDxJIj/whY9S6AS+EJiBX19ZvHP0Xn+xuPcVwkXYshOfy3JcvDZCUVlLpYB
L6fKLSdeaaaLW1Pu6nGLOVyMb9r93SnPrbhYLsz+3DAp99Jx0ls5AdGJwareP4oLuG5xj4KQ+Shb
DBKluwe2YJ3ZXoS7QZtcxVyHppNDlhECOjPlGk7YBiK0pKQqTjL+/g60siZzmBtbeMsS/F47T19X
XmW+1k56X4V2Zqh/WyWrVoEUKjbBGKAoNnoRNg==</SignatureValue>
  <KeyInfo>
    <X509Data>
      <X509Certificate>MIIHPTCCBSWgAwIBAgIIZbtNK89L+X8wDQYJKoZIhvcNAQELBQAwgYAxJDAiBgNVBAMMG1N0YW1wSVQgR2xvYmFsIFF1YWxpZmllZCBDQTEYMBYGA1UEYQwPTlRSQkctODMxNjQxNzkxMSEwHwYDVQQKDBhJbmZvcm1hdGlvbiBTZXJ2aWNlcyBKU0MxDjAMBgNVBAcMBVNvZmlhMQswCQYDVQQGEwJCRzAeFw0yNDA1MjkwOTE0MDhaFw0yNzA1MjkwOTE0MDhaMIHkMSEwHwYJKoZIhvcNAQkBFhJmaW5hbmNlQHNwaG9sZC5jb20xJDAiBgNVBAMMG0tyZW1lbmEgR2FudGNoZXZhIER1bGdlcm92YTEZMBcGA1UEBRMQUE5PQkctNzQwNDExNzU3MDEQMA4GA1UEKgwHS3JlbWVuYTESMBAGA1UEBAwJRHVsZ2Vyb3ZhMRgwFgYDVQRhDA9OVFJCRy0xMjEyMjc5OTUxIDAeBgNVBAoMF1N0YXJhIHBsYW5pbmEgaG9sZCBQbGMuMQ8wDQYDVQQHDAZTb2ZpYS0xCzAJBgNVBAYTAkJHMIIBIjANBgkqhkiG9w0BAQEFAAOCAQ8AMIIBCgKCAQEA2FnZwYyRXc1aICNoM5FzorWtBnpTouOMRktiAsZHEzt1fRw2S8PUUOYAv/6kQSfkbM0xJaTY+x8dRRzt0wEhGCXgj75S4QgYrVmzQT+yAl7e8OVRqSPs2MipjWFjsCoMHgrRHdUrMBZmtnv6UysO+LBRRrBSGxMm98mMTIc0w/eRe/3JfSy9MRbUcc73St9GZseSpmRVNZZeRH3QshmDsvDuSGMqFx8cVnVHfZuRfU7pM8XXkprIIYFs3X933Bb0nk9mljdq0qQ176mwQPkbcVXkCljDZrw9OoFE1LjsQ+aVgD1C/+DmxCFwBmztr2dn08JRYEwRv9vnZ1mpitwz1wIDAQABo4ICUzCCAk8wgYAGCCsGAQUFBwEBBHQwcjBKBggrBgEFBQcwAoY+aHR0cDovL3d3dy5zdGFtcGl0Lm9yZy9yZXBvc2l0b3J5L3N0YW1waXRfZ2xvYmFsX3F1YWxpZmllZC5jcnQwJAYIKwYBBQUHMAGGGGh0dHA6Ly9vY3NwLnN0YW1waXQub3JnLzAdBgNVHQ4EFgQUbpi01HAqo2PBkN1hyomJWOCydJ4wDAYDVR0TAQH/BAIwADAfBgNVHSMEGDAWgBTG3G6WQRHWHzL/Eb22USrk6RFDUDCBiAYIKwYBBQUHAQMEfDB6MBUGCCsGAQUFBwsCMAkGBwQAi+xJAQEwCAYGBACORgEBMAgGBgQAjkYBBDATBgYEAI5GAQYwCQYHBACORgEGATA4BgYEAI5GAQUwLjAsFiZodHRwczovL3d3dy5zdGFtcGl0Lm9yZy9wZHMvcGRzX2VuLnBkZhMCZW4wYAYDVR0gBFkwVzAJBgcEAIvsQAECMAgGBgQAizABATBABgsrBgEEAdgaAQIBAjAxMC8GCCsGAQUFBwIBFiNodHRwczovL3d3dy5zdGFtcGl0Lm9yZy9yZXBvc2l0b3J5LzBIBgNVHR8EQTA/MD2gO6A5hjdodHRwOi8vd3d3LnN0YW1waXQub3JnL2NybC9zdGFtcGl0X2dsb2JhbF9xdWFsaWZpZWQuY3JsMA4GA1UdDwEB/wQEAwIF4DA1BgNVHSUELjAsBggrBgEFBQcDAgYIKwYBBQUHAwQGCisGAQQBgjcUAgIGCisGAQQBgjcKAwwwDQYJKoZIhvcNAQELBQADggIBAFDGM5cpZxv+wxr3n2qJl+L0fst1SLpCAiI8GHLyDdIhfk8VWjFduKT0RdD9aZgIf14o3gq547DMyXV4cz+Rig/8bCOWEz8lYR6ynxDlN5ugPbxtYZGQ+HRzQ4dLZm8YvHSJM/4F5cdYdx4VsyyL/1u2RfwLx/dbud+rrA5Y60QjpePIgjg+a03F6MwSf/QSz3cqMc5W+4vtD1ATuBspjkB3wyxBHFotwIUgwUYZ8Ra8DRDdzE8oBzlB/dkCR/qn+RlCgpfMkuZeUX3selSV3JiKktVZMgVlkCKiGaprG7RRmajTWv3buDCmQuyQfNsjpT/ZSm4JK8JcLlmKlqPB4sBCDMe6wxpovCPojHkC5zPHapuL/zgGCYD870vPgfD0ADOcJgHqHSilhJh93PBr4G+B0b9Qs0CudGPSPdQGQiYiGLvTv8jafP7DqQQWiXqYWzmDUPXlboss9hsGu9EbMpsocbYnQbIE+wCbd06GXEdSKWqkwkOo4MJYsFYYKMC9WbaOL3DqRI7rskzvCiI6zCPHOEaBeHZ0lMMZ8eyTh2IMU260ICeUbuyGAHLyZvaoYQVNXBsFRHc+JgoVZJcTcYLiWTaZ+rYQ4v0AAzAVtYSpiiesDh6nsGyoFaAEcQb7mOYjVzSeZyAxazX7m7oFbMFLizAFFmL/eTnlEKGjibMB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</Transform>
          <Transform Algorithm="http://www.w3.org/TR/2001/REC-xml-c14n-20010315"/>
        </Transforms>
        <DigestMethod Algorithm="http://www.w3.org/2001/04/xmlenc#sha256"/>
        <DigestValue>T/AKlj/0fldZVbX+Pyb6N7ap9+hEteM28rUr9KjQu6o=</DigestValue>
      </Reference>
      <Reference URI="/xl/calcChain.xml?ContentType=application/vnd.openxmlformats-officedocument.spreadsheetml.calcChain+xml">
        <DigestMethod Algorithm="http://www.w3.org/2001/04/xmlenc#sha256"/>
        <DigestValue>WyZx4dY2k3VNE0JbPdNHgLb+o9gjCjS77chReG/Jak0=</DigestValue>
      </Reference>
      <Reference URI="/xl/comments1.xml?ContentType=application/vnd.openxmlformats-officedocument.spreadsheetml.comments+xml">
        <DigestMethod Algorithm="http://www.w3.org/2001/04/xmlenc#sha256"/>
        <DigestValue>bvzlw2CmEcVwfUVByRTHDhIZoqF8F7mS1jLTUzg4UOM=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HTtQyS17NTLAbztCchVEbIpthw2ak9uO9c33W9T2SDE=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GfydMhObsKB30RuzChrmEP5yvL4XYsp7Xao3DJkSh78=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J4hf9S4ShbDnZ8bdH5UtaULAaUXvalEsIi6+bZYjf6A=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5eFf+v1xIq59v/q76lFJ8mrxH3XjlkuyRow7K9mHiV0=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5eFf+v1xIq59v/q76lFJ8mrxH3XjlkuyRow7K9mHiV0=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J4hf9S4ShbDnZ8bdH5UtaULAaUXvalEsIi6+bZYjf6A=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5eFf+v1xIq59v/q76lFJ8mrxH3XjlkuyRow7K9mHiV0=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Pd8ZdFEIKOlfcUGwTG+rAMfvPg0uudFKaRBs9mjk9gY=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5eFf+v1xIq59v/q76lFJ8mrxH3XjlkuyRow7K9mHiV0=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J4hf9S4ShbDnZ8bdH5UtaULAaUXvalEsIi6+bZYjf6A=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wRKN/HbG7+OkMNlu7Lc2CnQnRYvUcl+EelN/xbkVIM4=</DigestValue>
      </Reference>
      <Reference URI="/xl/styles.xml?ContentType=application/vnd.openxmlformats-officedocument.spreadsheetml.styles+xml">
        <DigestMethod Algorithm="http://www.w3.org/2001/04/xmlenc#sha256"/>
        <DigestValue>AimIPNXkzfzJ/pPY6MTk0GqmBbjxyS1uC7EP+WXveJg=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JgyhmgM+q2BZjYtCeFVTCBgrhM5yBDwotH80XgZt690=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uaSWjLrpNjpXD64IBFtdKko8e4g3o6HFO4bQpAxA/aM=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5kBrDdikEeyap0Ib56fy6N+sOzYHOFPlxxrepS+62v0=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TTQ+DSDW06c0qQYTzzX0d3RGGnK4Qg38rKpyhB/NKgk=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krZhbviato9WM7nb41vCo4/FVI6r10zPXOAAmOuHKtU=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itazK4YfO/k2JkIdx7KnzMhPV362stnkLUTIQRWdxXo=</DigestValue>
      </Reference>
      <Reference URI="/xl/worksheets/sheet10.xml?ContentType=application/vnd.openxmlformats-officedocument.spreadsheetml.worksheet+xml">
        <DigestMethod Algorithm="http://www.w3.org/2001/04/xmlenc#sha256"/>
        <DigestValue>e/XtnYb8XRevWjOcAqmZRDUSkZoo8zLYGkI7UZEywqs=</DigestValue>
      </Reference>
      <Reference URI="/xl/worksheets/sheet2.xml?ContentType=application/vnd.openxmlformats-officedocument.spreadsheetml.worksheet+xml">
        <DigestMethod Algorithm="http://www.w3.org/2001/04/xmlenc#sha256"/>
        <DigestValue>WyTkCMNBfmwpmxCHG49cnkE4tB++gb9fQgZya7lFnyg=</DigestValue>
      </Reference>
      <Reference URI="/xl/worksheets/sheet3.xml?ContentType=application/vnd.openxmlformats-officedocument.spreadsheetml.worksheet+xml">
        <DigestMethod Algorithm="http://www.w3.org/2001/04/xmlenc#sha256"/>
        <DigestValue>HhtYckz2/H7imZuD5PEk7bX7bPMo0y+4aLxzzt1RhR8=</DigestValue>
      </Reference>
      <Reference URI="/xl/worksheets/sheet4.xml?ContentType=application/vnd.openxmlformats-officedocument.spreadsheetml.worksheet+xml">
        <DigestMethod Algorithm="http://www.w3.org/2001/04/xmlenc#sha256"/>
        <DigestValue>HJwQyX7y3DbMOk/0H4KKir8PPg2bT0eMsPKic1GyTXw=</DigestValue>
      </Reference>
      <Reference URI="/xl/worksheets/sheet5.xml?ContentType=application/vnd.openxmlformats-officedocument.spreadsheetml.worksheet+xml">
        <DigestMethod Algorithm="http://www.w3.org/2001/04/xmlenc#sha256"/>
        <DigestValue>zOIx0lyXNFq+or4OqKLZe4oI68mtEThK7CiKBX29Ob4=</DigestValue>
      </Reference>
      <Reference URI="/xl/worksheets/sheet6.xml?ContentType=application/vnd.openxmlformats-officedocument.spreadsheetml.worksheet+xml">
        <DigestMethod Algorithm="http://www.w3.org/2001/04/xmlenc#sha256"/>
        <DigestValue>/83uhcBOkzB3qdV43FtYDMwUjShENtH5TevuNS3SLdk=</DigestValue>
      </Reference>
      <Reference URI="/xl/worksheets/sheet7.xml?ContentType=application/vnd.openxmlformats-officedocument.spreadsheetml.worksheet+xml">
        <DigestMethod Algorithm="http://www.w3.org/2001/04/xmlenc#sha256"/>
        <DigestValue>6jo3TQ30E6u3zobkbW35X9J1jx7hVN+SThAPSZSqBJA=</DigestValue>
      </Reference>
      <Reference URI="/xl/worksheets/sheet8.xml?ContentType=application/vnd.openxmlformats-officedocument.spreadsheetml.worksheet+xml">
        <DigestMethod Algorithm="http://www.w3.org/2001/04/xmlenc#sha256"/>
        <DigestValue>onYhqR8v5XB6gSfIspLhwj9Gk+OhPzsCrUF9qZw5xf0=</DigestValue>
      </Reference>
      <Reference URI="/xl/worksheets/sheet9.xml?ContentType=application/vnd.openxmlformats-officedocument.spreadsheetml.worksheet+xml">
        <DigestMethod Algorithm="http://www.w3.org/2001/04/xmlenc#sha256"/>
        <DigestValue>8jT16NRWErLjIKw1Yu4IGqZC01GpWHBjcCGU0LG7erg=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2025-10-28T07:48:50Z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15.0</OfficeVersion>
          <ApplicationVersion>15.0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2025-10-28T07:48:50Z</xd:SigningTime>
          <xd:SigningCertificate>
            <xd:Cert>
              <xd:CertDigest>
                <DigestMethod Algorithm="http://www.w3.org/2001/04/xmlenc#sha256"/>
                <DigestValue>3cz1axmgtK+vF/VquDgXZcXTp5pTRiPiaBAQmHsQ0Tk=</DigestValue>
              </xd:CertDigest>
              <xd:IssuerSerial>
                <X509IssuerName>C=BG, L=Sofia, O=Information Services JSC, OID.2.5.4.97=NTRBG-831641791, CN=StampIT Global Qualified CA</X509IssuerName>
                <X509SerialNumber>7330537669032409471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A45udqpCjKdbJcOUbnWGqqqSVkHrDHkAkvJf9pqwZ8k=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JLUIeJwk/+lOQ8Wd6IugtH7332eZAQdYcje97kX+Efg=</DigestValue>
    </Reference>
  </SignedInfo>
  <SignatureValue>WnitU/hcAaXpmEqNJ6+7fSJb/B6f5WAb9yFfpBLrQHptXdIcnm0HAnWgjA8t1oMg6Hw90owPUv7b
zcfDnaP9wqu+ubDnvzsJg70myEST41y564WH/gAW7CWnoKqN9mD0d7f3FyDwvg5BGXQ7Fyohc+zO
pbaciiWHUZgI31pjq8Rkkx9+k7VTRy6AOXWZKNNvejgNhYocriGaq6SeI4Jrxnco+ltp5Sk4OnH4
DHgg2weEYkij95l4WIdkApL8UXEouGgLycZ64sCh1uWK99jfqeC6WmI8ANpkdqfdd8gQhY4q56oH
9Oaw84CkYAxX4RFzYY/yMxjpR+X6xW3RqATkG4kAIYMOuZEEhj4yGagFJjrL+HwyXx00Ormyfvra
kJ9HH5dlvXztVW9vDIGRYNZR2bLHwo7BMoL4C2q4t+izfwVvVRjsXVT56v5c7hSI2JosveZpvE5z
20BEZQfPIwrc8F1gsDzx0c8PH3KYwAMIh5e6xh2UhH7k//ZsP6049MpfM9iqTEgpZQewqBr4jstM
FnJQ1v+K0nDuDf1PGHUM27vPfqYKZyZOO3E3jMBqilcWnsEkSp9vNjZACmkkw9KWjy6RD1dJuus3
GsrRgmzopB51BkCbK9+Iu/7uXp77VkJDmYkyxPxh9HKjL1GAgkNZi+6ubaQiQ2zayKr4cluncNw=
</SignatureValue>
  <KeyInfo>
    <X509Data>
      <X509Certificate>MIIIMzCCBhugAwIBAgIIdkhSWWdtaLwwDQYJKoZIhvcNAQELBQAwgYAxJDAiBgNVBAMMG1N0YW1wSVQgR2xvYmFsIFF1YWxpZmllZCBDQTEYMBYGA1UEYQwPTlRSQkctODMxNjQxNzkxMSEwHwYDVQQKDBhJbmZvcm1hdGlvbiBTZXJ2aWNlcyBKU0MxDjAMBgNVBAcMBVNvZmlhMQswCQYDVQQGEwJCRzAeFw0yNDEwMTcwOTA1MjFaFw0yNzEwMTcwOTA1MjFaMIHaMSAwHgYJKoZIhvcNAQkBFhFvZmZpY2VAc3Bob2xkLmNvbTEdMBsGA1UEAwwUVmFzaWwgR2VvcmdpZXYgVmVsZXYxGTAXBgNVBAUTEFBOT0JHLTU5MDQwMTYzMDUxDjAMBgNVBCoMBVZhc2lsMQ4wDAYDVQQEDAVWZWxldjEYMBYGA1UEYQwPTlRSQkctMTIxMjI3OTk1MSAwHgYDVQQKDBdTdGFyYSBwbGFuaW5hIGhvbGQgUGxjLjETMBEGA1UEBwwKU29maWEgMTAwMDELMAkGA1UEBhMCQkcwggIiMA0GCSqGSIb3DQEBAQUAA4ICDwAwggIKAoICAQCvmQXCBulDZYXOLV4ifs8VCrOkSWqnVHKDAF5Sp6Hkbjt3wUhRlijMzUB/ZdewmZXlwxqL7uqNrH2nVt1AO40qzgZDovKwyePh/0DFythwuqqk4eErTtJ1um8iqnTw/bT1DG5wPvnX2m5qZ08IghldfrseX9Ja0Z0r0up3ZUHAp2Te9AgIgvwhcRXjKGl5zBT8FA8+46BwG0uaHH5tebF3ekjW9t+ImXJ77eC2jOLXzcyLYivjkTEPdnYjwvxZiF+P+Bx7TWgSXEisv45FtKY76Efzz6T3qOxlWvyibqfQgGEmgUpBwcKfniJwWKS62YIHwV53lg2cYC+zTwjHd0F/OGTd5m7rSpOwOkrWl7bAGyWlkl2q5sjCjI4ukTQLhtis3ustylROy0AY8R3kNgRRg9/sCerPuwGSJgwM6BtxG4kx9lY3Osyy7wFGHenf97oxFQe9CBVKTddLLtC3tsD2hfEkDWJ661lsi2uHGHWPlgKPuLXFcdUVUHKAuLEAMAX2m2QAIT8nuQM4TjleUZ+Fi5DZSqkQKkaDDMcWHb91rJsj0sp9/ldqqXj0FYPRdp0OaAHIORsWWLAgQZrXMYVNQ33Rr+MrVfncC3qtnUIxeei9Jtu2J2u/YLYcNLA5ws9RAJelezFJS0KFjspppCWBGrVsntHYPimgxVhwolzNmQIDAQABo4ICUzCCAk8wDAYDVR0TAQH/BAIwADAfBgNVHSMEGDAWgBTG3G6WQRHWHzL/Eb22USrk6RFDUDCBgAYIKwYBBQUHAQEEdDByMEoGCCsGAQUFBzAChj5odHRwOi8vd3d3LnN0YW1waXQub3JnL3JlcG9zaXRvcnkvc3RhbXBpdF9nbG9iYWxfcXVhbGlmaWVkLmNydDAkBggrBgEFBQcwAYYYaHR0cDovL29jc3Auc3RhbXBpdC5vcmcvMGAGA1UdIARZMFcwCQYHBACL7EABAjBABgsrBgEEAdgaAQIBAjAxMC8GCCsGAQUFBwIBFiNodHRwczovL3d3dy5zdGFtcGl0Lm9yZy9yZXBvc2l0b3J5LzAIBgYEAIswAQEwNQYDVR0lBC4wLAYIKwYBBQUHAwIGCCsGAQUFBwMEBgorBgEEAYI3FAICBgorBgEEAYI3CgMMMIGIBggrBgEFBQcBAwR8MHowFQYIKwYBBQUHCwIwCQYHBACL7EkBATAIBgYEAI5GAQEwCAYGBACORgEEMBMGBgQAjkYBBjAJBgcEAI5GAQYBMDgGBgQAjkYBBTAuMCwWJmh0dHBzOi8vd3d3LnN0YW1waXQub3JnL3Bkcy9wZHNfZW4ucGRmEwJlbjBIBgNVHR8EQTA/MD2gO6A5hjdodHRwOi8vd3d3LnN0YW1waXQub3JnL2NybC9zdGFtcGl0X2dsb2JhbF9xdWFsaWZpZWQuY3JsMB0GA1UdDgQWBBQhnc1GKqJkaBDzstEcIb43vCFqgDAOBgNVHQ8BAf8EBAMCBeAwDQYJKoZIhvcNAQELBQADggIBAITxyGhL/LQxgLuqqNdpuRXbZP0ObBYBdChRUsiGDGnYqJ15txxFZNVuzA1JAWZxNDjbm72P2waJlwEBAwnPc8niRxhRZh74nOQ4d+5SJwLqQI1Vs3nTKGbpgXaqFt6IiYV7EkmIw5aXCuxS2P+4s/ir8Z0Wwq2xCRr01ztnZw/XqObYtQoTiT3mE3DpoHWuU7ItVtqbhEcJYmbdWPBU4+AyBQFWtPaln/e9DdPnfjTQFLIgSZ56qB0LOg4UGljSQZWlUf0JOs3jZxMsO/De2BOYsXYLzomE0of2F6HWw0+pSkOAb7atrydNzL7WbyCyAftEN4bgBCXc8b9kpHADj69ogKTlwLdwMrCTeBy9bwTrNJsfNsCz1JHbjYdJVgBXPZvBpGv0wk8IuRjBZeZEGfrIW6OTcbZb1Tr8S0ax+DCrMaUzA/eD0/6NCC9Mmr1DS+Fb87RB6XfhdjY8B4h/Boog/EPOyDfgL4D9o5uFI7Fxvl1/49+rqoi5aHG+J9PtSHbKIIWWM7G21P4THdqSfDV33hAgLhqMU+n+M3W3vyc9mkrjofX53WJ/z0AFM9X+NC7tQNPdBPjfj9kpkuPh2BLKEkd2OmQealhne+SQrUW70g1m51S91uCsY88XqwcYSVFRvpLyrr4HrgIYfWI7aTcARO/CVy5pGYV/TLgDGpnT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13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5"/>
            <mdssi:RelationshipReference xmlns:mdssi="http://schemas.openxmlformats.org/package/2006/digital-signature" SourceId="rId10"/>
            <mdssi:RelationshipReference xmlns:mdssi="http://schemas.openxmlformats.org/package/2006/digital-signature" SourceId="rId19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14"/>
          </Transform>
          <Transform Algorithm="http://www.w3.org/TR/2001/REC-xml-c14n-20010315"/>
        </Transforms>
        <DigestMethod Algorithm="http://www.w3.org/2001/04/xmlenc#sha256"/>
        <DigestValue>T/AKlj/0fldZVbX+Pyb6N7ap9+hEteM28rUr9KjQu6o=</DigestValue>
      </Reference>
      <Reference URI="/xl/calcChain.xml?ContentType=application/vnd.openxmlformats-officedocument.spreadsheetml.calcChain+xml">
        <DigestMethod Algorithm="http://www.w3.org/2001/04/xmlenc#sha256"/>
        <DigestValue>WyZx4dY2k3VNE0JbPdNHgLb+o9gjCjS77chReG/Jak0=</DigestValue>
      </Reference>
      <Reference URI="/xl/comments1.xml?ContentType=application/vnd.openxmlformats-officedocument.spreadsheetml.comments+xml">
        <DigestMethod Algorithm="http://www.w3.org/2001/04/xmlenc#sha256"/>
        <DigestValue>bvzlw2CmEcVwfUVByRTHDhIZoqF8F7mS1jLTUzg4UOM=</DigestValue>
      </Reference>
      <Reference URI="/xl/drawings/vmlDrawing1.vml?ContentType=application/vnd.openxmlformats-officedocument.vmlDrawing">
        <DigestMethod Algorithm="http://www.w3.org/2001/04/xmlenc#sha256"/>
        <DigestValue>znQmI8SH/+76d4mNu1ryLnJgIYicus+LyDEvPaJEqdI=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HTtQyS17NTLAbztCchVEbIpthw2ak9uO9c33W9T2SDE=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GfydMhObsKB30RuzChrmEP5yvL4XYsp7Xao3DJkSh78=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J4hf9S4ShbDnZ8bdH5UtaULAaUXvalEsIi6+bZYjf6A=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5eFf+v1xIq59v/q76lFJ8mrxH3XjlkuyRow7K9mHiV0=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5eFf+v1xIq59v/q76lFJ8mrxH3XjlkuyRow7K9mHiV0=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J4hf9S4ShbDnZ8bdH5UtaULAaUXvalEsIi6+bZYjf6A=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5eFf+v1xIq59v/q76lFJ8mrxH3XjlkuyRow7K9mHiV0=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Pd8ZdFEIKOlfcUGwTG+rAMfvPg0uudFKaRBs9mjk9gY=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5eFf+v1xIq59v/q76lFJ8mrxH3XjlkuyRow7K9mHiV0=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J4hf9S4ShbDnZ8bdH5UtaULAaUXvalEsIi6+bZYjf6A=</DigestValue>
      </Reference>
      <Reference URI="/xl/printerSettings/printerSettings9.bin?ContentType=application/vnd.openxmlformats-officedocument.spreadsheetml.printerSettings">
        <DigestMethod Algorithm="http://www.w3.org/2001/04/xmlenc#sha256"/>
        <DigestValue>fgSI0bF90sLRYjcfZhDxvbzocUhCLRuSqdGlurXUxPY=</DigestValue>
      </Reference>
      <Reference URI="/xl/sharedStrings.xml?ContentType=application/vnd.openxmlformats-officedocument.spreadsheetml.sharedStrings+xml">
        <DigestMethod Algorithm="http://www.w3.org/2001/04/xmlenc#sha256"/>
        <DigestValue>wRKN/HbG7+OkMNlu7Lc2CnQnRYvUcl+EelN/xbkVIM4=</DigestValue>
      </Reference>
      <Reference URI="/xl/styles.xml?ContentType=application/vnd.openxmlformats-officedocument.spreadsheetml.styles+xml">
        <DigestMethod Algorithm="http://www.w3.org/2001/04/xmlenc#sha256"/>
        <DigestValue>AimIPNXkzfzJ/pPY6MTk0GqmBbjxyS1uC7EP+WXveJg=</DigestValue>
      </Reference>
      <Reference URI="/xl/tables/tableSingleCells1.xml?ContentType=application/vnd.openxmlformats-officedocument.spreadsheetml.tableSingleCells+xml">
        <DigestMethod Algorithm="http://www.w3.org/2001/04/xmlenc#sha256"/>
        <DigestValue>+a2x2sC7iLiPSpWztttQXfKdoYqaFZjk5l/Cv2IygA0=</DigestValue>
      </Reference>
      <Reference URI="/xl/tables/tableSingleCells2.xml?ContentType=application/vnd.openxmlformats-officedocument.spreadsheetml.tableSingleCells+xml">
        <DigestMethod Algorithm="http://www.w3.org/2001/04/xmlenc#sha256"/>
        <DigestValue>JgyhmgM+q2BZjYtCeFVTCBgrhM5yBDwotH80XgZt690=</DigestValue>
      </Reference>
      <Reference URI="/xl/tables/tableSingleCells3.xml?ContentType=application/vnd.openxmlformats-officedocument.spreadsheetml.tableSingleCells+xml">
        <DigestMethod Algorithm="http://www.w3.org/2001/04/xmlenc#sha256"/>
        <DigestValue>uaSWjLrpNjpXD64IBFtdKko8e4g3o6HFO4bQpAxA/aM=</DigestValue>
      </Reference>
      <Reference URI="/xl/tables/tableSingleCells4.xml?ContentType=application/vnd.openxmlformats-officedocument.spreadsheetml.tableSingleCells+xml">
        <DigestMethod Algorithm="http://www.w3.org/2001/04/xmlenc#sha256"/>
        <DigestValue>5kBrDdikEeyap0Ib56fy6N+sOzYHOFPlxxrepS+62v0=</DigestValue>
      </Reference>
      <Reference URI="/xl/tables/tableSingleCells5.xml?ContentType=application/vnd.openxmlformats-officedocument.spreadsheetml.tableSingleCells+xml">
        <DigestMethod Algorithm="http://www.w3.org/2001/04/xmlenc#sha256"/>
        <DigestValue>TTQ+DSDW06c0qQYTzzX0d3RGGnK4Qg38rKpyhB/NKgk=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krZhbviato9WM7nb41vCo4/FVI6r10zPXOAAmOuHKtU=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s4PcPdzm4bmiqQ0qTJeWEpe8ls5vuwUIONRgxRGyt0I=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DFEq2BK+n2NlAOg0a/zyLvaElQtnLmNolA9/833bzb8=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X9hX2PEHccQi4Xvbf+A742ZtUmCHxIfhjDkZfdNQ9Qg=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yMpBQcOUt5l9IFzOQzyUQM0wtMHAVnPTMb+RsQ386Dk=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3t8Pl8AonxNfNEHVoShR48KeIOarjnRCbw7+wbErToM=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cHSaoSNm5nCotqUe+dTLnc1pBKvYzluxU+g0Bl3uMr8=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VBtVSFlIxzcUXhEx+UnzQXmVxs4DIyAhk4b2Ww66f00=</DigestValue>
      </Reference>
      <Reference URI="/xl/worksheets/sheet1.xml?ContentType=application/vnd.openxmlformats-officedocument.spreadsheetml.worksheet+xml">
        <DigestMethod Algorithm="http://www.w3.org/2001/04/xmlenc#sha256"/>
        <DigestValue>itazK4YfO/k2JkIdx7KnzMhPV362stnkLUTIQRWdxXo=</DigestValue>
      </Reference>
      <Reference URI="/xl/worksheets/sheet10.xml?ContentType=application/vnd.openxmlformats-officedocument.spreadsheetml.worksheet+xml">
        <DigestMethod Algorithm="http://www.w3.org/2001/04/xmlenc#sha256"/>
        <DigestValue>e/XtnYb8XRevWjOcAqmZRDUSkZoo8zLYGkI7UZEywqs=</DigestValue>
      </Reference>
      <Reference URI="/xl/worksheets/sheet2.xml?ContentType=application/vnd.openxmlformats-officedocument.spreadsheetml.worksheet+xml">
        <DigestMethod Algorithm="http://www.w3.org/2001/04/xmlenc#sha256"/>
        <DigestValue>WyTkCMNBfmwpmxCHG49cnkE4tB++gb9fQgZya7lFnyg=</DigestValue>
      </Reference>
      <Reference URI="/xl/worksheets/sheet3.xml?ContentType=application/vnd.openxmlformats-officedocument.spreadsheetml.worksheet+xml">
        <DigestMethod Algorithm="http://www.w3.org/2001/04/xmlenc#sha256"/>
        <DigestValue>HhtYckz2/H7imZuD5PEk7bX7bPMo0y+4aLxzzt1RhR8=</DigestValue>
      </Reference>
      <Reference URI="/xl/worksheets/sheet4.xml?ContentType=application/vnd.openxmlformats-officedocument.spreadsheetml.worksheet+xml">
        <DigestMethod Algorithm="http://www.w3.org/2001/04/xmlenc#sha256"/>
        <DigestValue>HJwQyX7y3DbMOk/0H4KKir8PPg2bT0eMsPKic1GyTXw=</DigestValue>
      </Reference>
      <Reference URI="/xl/worksheets/sheet5.xml?ContentType=application/vnd.openxmlformats-officedocument.spreadsheetml.worksheet+xml">
        <DigestMethod Algorithm="http://www.w3.org/2001/04/xmlenc#sha256"/>
        <DigestValue>zOIx0lyXNFq+or4OqKLZe4oI68mtEThK7CiKBX29Ob4=</DigestValue>
      </Reference>
      <Reference URI="/xl/worksheets/sheet6.xml?ContentType=application/vnd.openxmlformats-officedocument.spreadsheetml.worksheet+xml">
        <DigestMethod Algorithm="http://www.w3.org/2001/04/xmlenc#sha256"/>
        <DigestValue>/83uhcBOkzB3qdV43FtYDMwUjShENtH5TevuNS3SLdk=</DigestValue>
      </Reference>
      <Reference URI="/xl/worksheets/sheet7.xml?ContentType=application/vnd.openxmlformats-officedocument.spreadsheetml.worksheet+xml">
        <DigestMethod Algorithm="http://www.w3.org/2001/04/xmlenc#sha256"/>
        <DigestValue>6jo3TQ30E6u3zobkbW35X9J1jx7hVN+SThAPSZSqBJA=</DigestValue>
      </Reference>
      <Reference URI="/xl/worksheets/sheet8.xml?ContentType=application/vnd.openxmlformats-officedocument.spreadsheetml.worksheet+xml">
        <DigestMethod Algorithm="http://www.w3.org/2001/04/xmlenc#sha256"/>
        <DigestValue>onYhqR8v5XB6gSfIspLhwj9Gk+OhPzsCrUF9qZw5xf0=</DigestValue>
      </Reference>
      <Reference URI="/xl/worksheets/sheet9.xml?ContentType=application/vnd.openxmlformats-officedocument.spreadsheetml.worksheet+xml">
        <DigestMethod Algorithm="http://www.w3.org/2001/04/xmlenc#sha256"/>
        <DigestValue>8jT16NRWErLjIKw1Yu4IGqZC01GpWHBjcCGU0LG7erg=</DigestValue>
      </Reference>
      <Reference URI="/xl/xmlMaps.xml?ContentType=application/xml">
        <DigestMethod Algorithm="http://www.w3.org/2001/04/xmlenc#sha256"/>
        <DigestValue>UjRzxeVa0ArP7ZRTbW3LN4rAHMqqRWYAYYI28B2PCYg=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2025-10-28T07:54:05Z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2025-10-28T07:54:05Z</xd:SigningTime>
          <xd:SigningCertificate>
            <xd:Cert>
              <xd:CertDigest>
                <DigestMethod Algorithm="http://www.w3.org/2001/04/xmlenc#sha256"/>
                <DigestValue>C7bgfRUGnHpb90qShBMGGgYeSSqwmDFbdcUpeQeghJs=</DigestValue>
              </xd:CertDigest>
              <xd:IssuerSerial>
                <X509IssuerName>C=BG, L=Sofia, O=Information Services JSC, OID.2.5.4.97=NTRBG-831641791, CN=StampIT Global Qualified CA</X509IssuerName>
                <X509SerialNumber>8523152838739454140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8zCCBNugAwIBAgIIBpnkq5bzrZswDQYJKoZIhvcNAQELBQAwezEfMB0GA1UEAwwWU3RhbXBJVCBHbG9iYWwgUm9vdCBDQTEYMBYGA1UEYQwPTlRSQkctODMxNjQxNzkxMSEwHwYDVQQKDBhJbmZvcm1hdGlvbiBTZXJ2aWNlcyBKU0MxDjAMBgNVBAcMBVNvZmlhMQswCQYDVQQGEwJCRzAeFw0xNzA1MTQxNjQ0NDdaFw0zNzA1MTMxNjQ0NDdaMIGAMSQwIgYDVQQDDBtTdGFtcElUIEdsb2JhbCBRdWFsaWZpZWQgQ0ExGDAWBgNVBGEMD05UUkJHLTgzMTY0MTc5MTEhMB8GA1UECgwYSW5mb3JtYXRpb24gU2VydmljZXMgSlNDMQ4wDAYDVQQHDAVTb2ZpYTELMAkGA1UEBhMCQkcwggIiMA0GCSqGSIb3DQEBAQUAA4ICDwAwggIKAoICAQCSYD7tamE9enNUDbgiMjj/+dbN3B9l9t9UWS871W4XhXwb4+US8WUm6Mnk1yEIEmnvx6NWzZvweF2m+6ek+D6ebWwrf6c4gBmf48xG/1W9vv5wetsD8ZMFvMBYyDoFc20x1j1jNFTm4uoTJptbnd0aLtSNuJFLCWPYkKnbPzpXn11LNel/4ACaC99dYvfhPJVa/r8tZpCH6hUrs3jw9aWhx12O4rObVb3Vq71CqUSiN2C6RE9pAENtZkv6AAsgtSCi9Eo+8ULMXnpVi7rMjJpjKe7WT+Col8wcG42SBm8utLbMH7F0yTS1iIK+UF2JVuea8zbBu23fP9mgV194OpXJdfl/iVnm1uaHGwIXp9SmgCwHnOHQie5sbSfgHQzbrda6mlzkd5pAq+u42VIhbdEgS/KazUQSyBb/lrSWb594g4lXBxn6IbK3uNg8rmuIq+M45Q5iRcIGZrSvOirLtwn1OBhd3U98aIGdukN4fFzPXcF48+NvrEDOmb4J8L2VyTXYB+1WVGi4Dl9XM9iB/6lU/43PQgNze3FVwCiO2T7IlFEfKOBPZyG7H50nYOYjfPtVzCav/vBmIKrRtbIasnkiPri4FmiaZ/J0YztRk3hNlEjMVHvj3u6uV/Zq17mwVb5gTwFpw1kmu/chEbbT/MkUb8dK0tPW/WeMrrjHH/bi5QIDAQABo4IBczCCAW8wfgYIKwYBBQUHAQEEcjBwMEgGCCsGAQUFBzAChjxodHRwOi8vd3d3LnN0YW1waXQub3JnL3JlcG9zaXRvcnkvc3RhbXBpdF9nbG9iYWxfcm9vdF9jYS5jcnQwJAYIKwYBBQUHMAGGGGh0dHA6Ly9vY3NwLnN0YW1waXQub3JnLzAdBgNVHQ4EFgQUxtxulkER1h8y/xG9tlEq5OkRQ1AwEgYDVR0TAQH/BAgwBgEB/wIBADAfBgNVHSMEGDAWgBT+cEvdyCKoXx0gg9BqQySng3uKjjBJBgNVHSAEQjBAMD4GCisGAQQB2BoBAgEwMDAuBggrBgEFBQcCARYiaHR0cDovL3d3dy5zdGFtcGl0Lm9yZy9yZXBvc2l0b3J5LzA+BgNVHR8ENzA1MDOgMaAvhi1odHRwOi8vd3d3LnN0YW1waXQub3JnL2NybC9zdGFtcGl0X2dsb2JhbC5jcmwwDgYDVR0PAQH/BAQDAgEGMA0GCSqGSIb3DQEBCwUAA4ICAQAT94byIoIb9gW1rYT8HezkV701AbGT2/OjJbM74mZDC7aj84aLVoESktT1eqghX+8UEm9F5hmfYCqhKJfo2TlEjB5vEEOlx4HlGE/2aW6irXfRRb0LLDaZchiVAgPMHy9EUSjOtmI5Zvj5jlIe+XEfL208Xx68IuEJb9/HV0LMTTXC16cD1ndl0tSlZIlHgPPHUerRfB2PvRTzUs4pP/WaTx5LQ/i90dWWvmlFw/Ty/UEa1vTP0GsoCCy51ndH7QQrAXeJ8XBuOPy5BH5oCDBK3CMKiQ3trVhhV5Zje+PFWSxkEd9ivopJ0MhyHmMwtEcHylcxq0SkGmeJWtzZz2uj0+cr1+Ak/dJ9PRUOeqn5cmEBqTeOu0Qhq1Qp1Mo96O/rZtfHYAe41utMX1L5s/bq0KtDZ5wsvhFmG4PWmt66nbr1naLfPPzQ6ffSvSAZHWM1axpY6d0CMKmE3Y9ayl/w3PtBeN3Ed28hwfZptEYXYwS21B2vtOwz4ufdj47z0Be21BsHPfcIWxewR+7t04Zwil5zbz76cG01YxZO7+zCnQYboeCj1Rz4JrBDqFmnlUAso6aEoXtkpzyUQsrALGiapwqz+CQqayckMJ9K+ATU4R9wOQywaUOSJ53Al31P4HjIwn2iGeUwdWYKLsGHw6+Eg5M9sp12Ipx+L1Js/DLcng==</xd:EncapsulatedX509Certificate>
            <xd:EncapsulatedX509Certificate>MIIGJzCCBA+gAwIBAgIIQxsv2WqzIRkwDQYJKoZIhvcNAQELBQAwezEfMB0GA1UEAwwWU3RhbXBJVCBHbG9iYWwgUm9vdCBDQTEYMBYGA1UEYQwPTlRSQkctODMxNjQxNzkxMSEwHwYDVQQKDBhJbmZvcm1hdGlvbiBTZXJ2aWNlcyBKU0MxDjAMBgNVBAcMBVNvZmlhMQswCQYDVQQGEwJCRzAeFw0xNzA1MTQxMzUwMTJaFw0zNzA1MTQxMzUwMTJaMHsxHzAdBgNVBAMMFlN0YW1wSVQgR2xvYmFsIFJvb3QgQ0ExGDAWBgNVBGEMD05UUkJHLTgzMTY0MTc5MTEhMB8GA1UECgwYSW5mb3JtYXRpb24gU2VydmljZXMgSlNDMQ4wDAYDVQQHDAVTb2ZpYTELMAkGA1UEBhMCQkcwggIiMA0GCSqGSIb3DQEBAQUAA4ICDwAwggIKAoICAQDiMWzDwe9G+376F4W8OQMXZZkJvWlb2osMkcjNmnxXoi04eESxIBbA+l6ApuM6YNy7B8vSXTy8aByyjZrvsHRrhNkJ9lHxqX5B3MoK/J5o+gsrs5dHsTp4wKkZJ1olJFbG8OF2/9jP9FdW4cfnh8l8R0A9xQ+XPDDW8MOoO68JonmqwhQNtSlN2vYnaR9PuE82FdFPfVCtR6AbFoD2T5yhfLcSlf3Kk5O7RARhrNA3NhkZIQcHs64ablejjs+DTe+czy35Y3yURz5PYNTbDjnANmOtGQJMcIsACWm0Y5A7/q4fLx6UboQE+6o6R/R5S0vxY3acEjg1GqR2s0hQ1jwpLCFonIYuc2RRSujH1YPn6BkWgZXxh9jWiBKAe0dPjiNSW+oWRG5wxrDKDox7/eq1107t4i2zWpjpiHnIweP91/dYdPWPEKf+1VUeXW8I1ypknKlOUtoAJw8QTcvt43dB1b/lIO7kjQXwqUkPhlG/6eHSqY8IqtKusuCe26m4ewj+RnPfoQdr5R4iCeIrqkv9pzkcVTNcCq4wAkY+bh5wOt0SWUqTpFaN9gEkBAq3Vd4nKYcMNHsYeVZ9aWhYY6CkuIyJ9pZkYghFVpUYN+bnMlaqPG1zC4e+7oHb7BJ2KxAzJRS1O7wJMHOUdGrhWU3QzsH209eovrMgYS0zFCz2WQIDAQABo4GuMIGrMB0GA1UdDgQWBBT+cEvdyCKoXx0gg9BqQySng3uKjjAPBgNVHRMBAf8EBTADAQH/MB8GA1UdIwQYMBaAFP5wS93IIqhfHSCD0GpDJKeDe4qOMEgGA1UdIARBMD8wPQYJKwYBBAHYGgECMDAwLgYIKwYBBQUHAgEWImh0dHA6Ly93d3cuc3RhbXBpdC5vcmcvcmVwb3NpdG9yeS8wDgYDVR0PAQH/BAQDAgEGMA0GCSqGSIb3DQEBCwUAA4ICAQAjvQqJul1rMTvoHeqMsu+nXlUNPJwGoc3170h1njyfSNuE0nfGi0K0prFuqxPcoizUPWFd/6LgN3IIpS53IAptsP9GCP8c52iTmozRNN4jpNhg4bytYY2qU70Dca9u2nTBF7lVhl1oJ0W29NkWiNRsbNH9XmLn7oYcJkInLNSHpmz1q4XkzWIfP+MejVNqNuRqPvO5DsozGdO4VRIM4jdYzNqOCaGzCrhUhZ/ohxFTXGuNK5HZCrL/f7f0CTXXURu4PVwc98msuTeTXg751UuZyJdQTqAlO3l8zkraJSeJyjkTcNGOCCkhwM7WNxB2KgVgBiCxGzoGsXi7z/lYSzs7yKIBS/emI22vdQtF8qJsmO5caJ9IG+7/c4/0DNJHmm7DQ2xCvkG7Is7lwVhWW9hZdeNU3PUyU+FzqKp9BRZkpfESFAPA3EgDtIi7x5l8juuJH9tYQ6srN3ita/j7xCkubeWn7eLoyxAn4rZwWe3xuEbs6mQlnLE3GgHGB3H/f4eqde6AC9uOXzqX0hNXvdqxCyoWtprbDZWdZhVcx3Mmg/7viZYxNBLT1kDSWZ2u5Ik+J4Fe6AX3MHSWZJr99pBG97Vy1mjY37zK+XUpe1MTA0sISKnOvEdauuNt8I2X2q97c9abXhhICHJa9ZGpliVbcxToAJDlMHoTxY3PVGGy0w==</xd:EncapsulatedX509Certificate>
          </xd:CertificateValues>
        </xd:UnsignedSignatureProperties>
      </xd:UnsignedProperties>
    </xd:QualifyingProperties>
  </Object>
</Signature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eb5e4d18-55b2-4a61-9c20-511c2406f1ce"/>
    <ds:schemaRef ds:uri="http://purl.org/dc/elements/1.1/"/>
    <ds:schemaRef ds:uri="http://schemas.microsoft.com/office/infopath/2007/PartnerControls"/>
    <ds:schemaRef ds:uri="951e9f1d-26df-4e13-af31-63484411f8ff"/>
    <ds:schemaRef ds:uri="http://schemas.openxmlformats.org/package/2006/metadata/core-properties"/>
    <ds:schemaRef ds:uri="90af5458-20df-4aa2-bdd5-f68d473c3536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32</vt:i4>
      </vt:variant>
    </vt:vector>
  </HeadingPairs>
  <TitlesOfParts>
    <vt:vector size="42" baseType="lpstr">
      <vt:lpstr>Title</vt:lpstr>
      <vt:lpstr>1-Balance sheet</vt:lpstr>
      <vt:lpstr>2-Income statement</vt:lpstr>
      <vt:lpstr>3-Cash flow statement</vt:lpstr>
      <vt:lpstr>4-Owners equity</vt:lpstr>
      <vt:lpstr>Reference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'1-Balance sheet'!Print_Area</vt:lpstr>
      <vt:lpstr>'2-Income statement'!Print_Area</vt:lpstr>
      <vt:lpstr>'4-Owners equity'!Print_Area</vt:lpstr>
      <vt:lpstr>'Reference 5'!Print_Area</vt:lpstr>
      <vt:lpstr>Title!Print_Area</vt:lpstr>
      <vt:lpstr>Контроли!Print_Area</vt:lpstr>
      <vt:lpstr>Показатели!Print_Area</vt:lpstr>
      <vt:lpstr>'1-Balance sheet'!Print_Titles</vt:lpstr>
      <vt:lpstr>'Reference 5'!Print_Titles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cp:lastPrinted>2025-10-27T10:28:36Z</cp:lastPrinted>
  <dcterms:created xsi:type="dcterms:W3CDTF">2006-09-16T00:00:00Z</dcterms:created>
  <dcterms:modified xsi:type="dcterms:W3CDTF">2025-10-28T07:48:45Z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