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ZHBG\OTCHETI 2025\092025\cons\word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C18" i="5"/>
  <c r="D47" i="6"/>
  <c r="H15" i="5"/>
  <c r="D19" i="5"/>
  <c r="M18" i="7" l="1"/>
  <c r="C48" i="6" l="1"/>
  <c r="C95" i="9"/>
  <c r="D95" i="9" s="1"/>
  <c r="C96" i="9"/>
  <c r="D96" i="9" s="1"/>
  <c r="C91" i="9"/>
  <c r="D91" i="9" s="1"/>
  <c r="C90" i="9"/>
  <c r="D90" i="9" s="1"/>
  <c r="C89" i="9"/>
  <c r="D89" i="9" s="1"/>
  <c r="C88" i="9"/>
  <c r="D88" i="9" s="1"/>
  <c r="D94" i="9"/>
  <c r="D93" i="9"/>
  <c r="C78" i="9"/>
  <c r="D78" i="9" s="1"/>
  <c r="C76" i="9"/>
  <c r="D76" i="9" s="1"/>
  <c r="C66" i="9"/>
  <c r="C65" i="9"/>
  <c r="C59" i="9"/>
  <c r="C57" i="9"/>
  <c r="C44" i="9"/>
  <c r="D44" i="9" s="1"/>
  <c r="C37" i="9"/>
  <c r="D37" i="9" s="1"/>
  <c r="C33" i="9"/>
  <c r="D33" i="9" s="1"/>
  <c r="C32" i="9"/>
  <c r="D32" i="9" s="1"/>
  <c r="C31" i="9"/>
  <c r="D31" i="9" s="1"/>
  <c r="C30" i="9"/>
  <c r="D30" i="9" s="1"/>
  <c r="C29" i="9"/>
  <c r="D29" i="9" s="1"/>
  <c r="C14" i="9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 s="1"/>
  <c r="N20" i="8"/>
  <c r="H770" i="2"/>
  <c r="Q20" i="8"/>
  <c r="H860" i="2" s="1"/>
  <c r="G20" i="8"/>
  <c r="J20" i="8" s="1"/>
  <c r="R20" i="8" s="1"/>
  <c r="H89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477" i="2"/>
  <c r="H945" i="2"/>
  <c r="D21" i="9"/>
  <c r="H953" i="2"/>
  <c r="H1192" i="2"/>
  <c r="H658" i="2"/>
  <c r="H560" i="2"/>
  <c r="H1172" i="2"/>
  <c r="F87" i="9"/>
  <c r="H1303" i="2"/>
  <c r="H1325" i="2"/>
  <c r="H589" i="2"/>
  <c r="H829" i="2"/>
  <c r="H771" i="2"/>
  <c r="Q22" i="8"/>
  <c r="H747" i="2"/>
  <c r="H979" i="2"/>
  <c r="H950" i="2"/>
  <c r="H1121" i="2"/>
  <c r="H87" i="2"/>
  <c r="R36" i="8"/>
  <c r="H903" i="2" s="1"/>
  <c r="H1320" i="2"/>
  <c r="H561" i="2"/>
  <c r="H1244" i="2"/>
  <c r="H1305" i="2"/>
  <c r="E15" i="14"/>
  <c r="D15" i="14"/>
  <c r="H1296" i="2"/>
  <c r="H918" i="2"/>
  <c r="E82" i="9"/>
  <c r="H1119" i="2" s="1"/>
  <c r="H1130" i="2"/>
  <c r="G17" i="7"/>
  <c r="H310" i="2" s="1"/>
  <c r="A3" i="14"/>
  <c r="C75" i="2"/>
  <c r="C76" i="2"/>
  <c r="C80" i="2"/>
  <c r="C82" i="2"/>
  <c r="C83" i="2"/>
  <c r="C94" i="2"/>
  <c r="C96" i="2"/>
  <c r="C98" i="2"/>
  <c r="C99" i="2"/>
  <c r="C103" i="2"/>
  <c r="C104" i="2"/>
  <c r="C115" i="2"/>
  <c r="C118" i="2"/>
  <c r="C119" i="2"/>
  <c r="C120" i="2"/>
  <c r="C123" i="2"/>
  <c r="C127" i="2"/>
  <c r="C129" i="2"/>
  <c r="C137" i="2"/>
  <c r="C140" i="2"/>
  <c r="C141" i="2"/>
  <c r="C143" i="2"/>
  <c r="C145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I31" i="7"/>
  <c r="I34" i="7" s="1"/>
  <c r="H371" i="2" s="1"/>
  <c r="H218" i="2"/>
  <c r="H1193" i="2"/>
  <c r="F107" i="9"/>
  <c r="H1195" i="2" s="1"/>
  <c r="E12" i="14"/>
  <c r="D12" i="14" s="1"/>
  <c r="H1300" i="2"/>
  <c r="H438" i="2"/>
  <c r="M17" i="7"/>
  <c r="M31" i="7" s="1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I27" i="10"/>
  <c r="H1294" i="2"/>
  <c r="L19" i="7"/>
  <c r="H422" i="2" s="1"/>
  <c r="H240" i="2"/>
  <c r="D17" i="7"/>
  <c r="D31" i="7" s="1"/>
  <c r="D34" i="7" s="1"/>
  <c r="H261" i="2" s="1"/>
  <c r="L14" i="7"/>
  <c r="H417" i="2"/>
  <c r="H241" i="2"/>
  <c r="H861" i="2"/>
  <c r="H558" i="2"/>
  <c r="J18" i="8"/>
  <c r="H774" i="2"/>
  <c r="E41" i="8"/>
  <c r="H518" i="2" s="1"/>
  <c r="H512" i="2"/>
  <c r="H785" i="2"/>
  <c r="Q38" i="8"/>
  <c r="H557" i="2"/>
  <c r="J17" i="8"/>
  <c r="H647" i="2" s="1"/>
  <c r="P41" i="8"/>
  <c r="H569" i="2"/>
  <c r="J32" i="8"/>
  <c r="H659" i="2" s="1"/>
  <c r="E13" i="14"/>
  <c r="D13" i="14" s="1"/>
  <c r="H1297" i="2"/>
  <c r="E14" i="14"/>
  <c r="H577" i="2"/>
  <c r="J40" i="8"/>
  <c r="H667" i="2" s="1"/>
  <c r="B50" i="5"/>
  <c r="B38" i="7"/>
  <c r="C46" i="8"/>
  <c r="B31" i="10"/>
  <c r="B52" i="5"/>
  <c r="B40" i="7"/>
  <c r="C48" i="8"/>
  <c r="P43" i="8"/>
  <c r="H850" i="2"/>
  <c r="H848" i="2"/>
  <c r="H875" i="2"/>
  <c r="R34" i="8"/>
  <c r="H901" i="2"/>
  <c r="H871" i="2"/>
  <c r="H669" i="2"/>
  <c r="H662" i="2"/>
  <c r="H664" i="2"/>
  <c r="R37" i="8"/>
  <c r="H904" i="2"/>
  <c r="H781" i="2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F43" i="8" l="1"/>
  <c r="H550" i="2" s="1"/>
  <c r="C147" i="2"/>
  <c r="C124" i="2"/>
  <c r="C102" i="2"/>
  <c r="C78" i="2"/>
  <c r="I41" i="8"/>
  <c r="H638" i="2" s="1"/>
  <c r="H775" i="2"/>
  <c r="Q25" i="8"/>
  <c r="H863" i="2" s="1"/>
  <c r="J16" i="8"/>
  <c r="H646" i="2" s="1"/>
  <c r="H161" i="2"/>
  <c r="G31" i="5"/>
  <c r="H170" i="2" s="1"/>
  <c r="D45" i="9"/>
  <c r="E43" i="8"/>
  <c r="H520" i="2" s="1"/>
  <c r="C31" i="5"/>
  <c r="G56" i="4"/>
  <c r="H79" i="2"/>
  <c r="H69" i="2"/>
  <c r="C94" i="4"/>
  <c r="H71" i="2" s="1"/>
  <c r="H58" i="2"/>
  <c r="D14" i="14"/>
  <c r="D15" i="12"/>
  <c r="D44" i="6"/>
  <c r="D46" i="6" s="1"/>
  <c r="D31" i="5"/>
  <c r="D36" i="5" s="1"/>
  <c r="E92" i="9"/>
  <c r="H1129" i="2" s="1"/>
  <c r="D87" i="9"/>
  <c r="H1081" i="2" s="1"/>
  <c r="H1043" i="2"/>
  <c r="H1115" i="2"/>
  <c r="E73" i="9"/>
  <c r="H1110" i="2" s="1"/>
  <c r="E40" i="9"/>
  <c r="H1001" i="2" s="1"/>
  <c r="E35" i="9"/>
  <c r="H996" i="2" s="1"/>
  <c r="E26" i="9"/>
  <c r="H987" i="2" s="1"/>
  <c r="E21" i="9"/>
  <c r="H985" i="2" s="1"/>
  <c r="H977" i="2"/>
  <c r="H913" i="2"/>
  <c r="H978" i="2"/>
  <c r="H772" i="2"/>
  <c r="N28" i="8"/>
  <c r="H864" i="2"/>
  <c r="R26" i="8"/>
  <c r="H894" i="2" s="1"/>
  <c r="Q16" i="8"/>
  <c r="H856" i="2" s="1"/>
  <c r="H768" i="2"/>
  <c r="R18" i="8"/>
  <c r="H888" i="2" s="1"/>
  <c r="Q15" i="8"/>
  <c r="H855" i="2" s="1"/>
  <c r="Q14" i="8"/>
  <c r="H854" i="2" s="1"/>
  <c r="K43" i="8"/>
  <c r="H700" i="2" s="1"/>
  <c r="J33" i="8"/>
  <c r="H562" i="2"/>
  <c r="R27" i="8"/>
  <c r="H895" i="2" s="1"/>
  <c r="H655" i="2"/>
  <c r="H565" i="2"/>
  <c r="H563" i="2"/>
  <c r="H650" i="2"/>
  <c r="H653" i="2"/>
  <c r="H651" i="2"/>
  <c r="R22" i="8"/>
  <c r="H891" i="2" s="1"/>
  <c r="R24" i="8"/>
  <c r="H892" i="2" s="1"/>
  <c r="H652" i="2"/>
  <c r="R11" i="8"/>
  <c r="H881" i="2" s="1"/>
  <c r="H648" i="2"/>
  <c r="J12" i="8"/>
  <c r="H642" i="2" s="1"/>
  <c r="J15" i="8"/>
  <c r="H645" i="2" s="1"/>
  <c r="H95" i="4"/>
  <c r="H456" i="2"/>
  <c r="M34" i="7"/>
  <c r="H459" i="2" s="1"/>
  <c r="H372" i="2"/>
  <c r="H368" i="2"/>
  <c r="H244" i="2"/>
  <c r="H258" i="2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5" i="8" l="1"/>
  <c r="H893" i="2" s="1"/>
  <c r="G33" i="5"/>
  <c r="H171" i="2" s="1"/>
  <c r="G36" i="5"/>
  <c r="H174" i="2" s="1"/>
  <c r="H974" i="2"/>
  <c r="D46" i="9"/>
  <c r="H975" i="2" s="1"/>
  <c r="R16" i="8"/>
  <c r="H886" i="2" s="1"/>
  <c r="H143" i="2"/>
  <c r="C36" i="5"/>
  <c r="C33" i="5"/>
  <c r="H144" i="2" s="1"/>
  <c r="H107" i="2"/>
  <c r="E87" i="9"/>
  <c r="H1124" i="2" s="1"/>
  <c r="E45" i="9"/>
  <c r="H1006" i="2" s="1"/>
  <c r="Q28" i="8"/>
  <c r="H866" i="2" s="1"/>
  <c r="H776" i="2"/>
  <c r="R15" i="8"/>
  <c r="H885" i="2" s="1"/>
  <c r="R33" i="8"/>
  <c r="H900" i="2" s="1"/>
  <c r="H660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7" i="6" s="1"/>
  <c r="H215" i="2" s="1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C42" i="5"/>
  <c r="D8" i="12"/>
  <c r="E46" i="9"/>
  <c r="H1007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H44" i="5" l="1"/>
  <c r="D22" i="12"/>
  <c r="D23" i="12"/>
  <c r="C44" i="5"/>
  <c r="G45" i="5"/>
  <c r="H179" i="2" s="1"/>
  <c r="H176" i="2"/>
  <c r="G44" i="5"/>
  <c r="H178" i="2" s="1"/>
  <c r="H45" i="5"/>
  <c r="R43" i="8"/>
  <c r="H910" i="2" s="1"/>
  <c r="H437" i="2"/>
  <c r="E11" i="14"/>
  <c r="D11" i="14" s="1"/>
  <c r="E8" i="14" l="1"/>
  <c r="D8" i="14" s="1"/>
  <c r="H155" i="2"/>
  <c r="H118" i="2" l="1"/>
  <c r="G71" i="4"/>
  <c r="H120" i="2" s="1"/>
  <c r="C97" i="9"/>
  <c r="H1048" i="2" s="1"/>
  <c r="C98" i="9" l="1"/>
  <c r="D97" i="9"/>
  <c r="E97" i="9" s="1"/>
  <c r="G79" i="4"/>
  <c r="H124" i="2" l="1"/>
  <c r="D5" i="12"/>
  <c r="G95" i="4"/>
  <c r="D11" i="12"/>
  <c r="D24" i="12"/>
  <c r="D10" i="12"/>
  <c r="D13" i="12"/>
  <c r="D12" i="12"/>
  <c r="H1134" i="2"/>
  <c r="E98" i="9"/>
  <c r="H1091" i="2"/>
  <c r="D98" i="9"/>
  <c r="C99" i="9"/>
  <c r="H1050" i="2" s="1"/>
  <c r="H1049" i="2"/>
  <c r="E99" i="9" l="1"/>
  <c r="H1136" i="2" s="1"/>
  <c r="H1135" i="2"/>
  <c r="D99" i="9"/>
  <c r="H1093" i="2" s="1"/>
  <c r="H1092" i="2"/>
  <c r="H125" i="2"/>
  <c r="E6" i="14"/>
  <c r="D6" i="14" s="1"/>
  <c r="D20" i="12"/>
  <c r="D19" i="1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<sst xmlns="http://schemas.openxmlformats.org/spreadsheetml/2006/main" count="4274" uniqueCount="993">
  <si>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</si>
  <si>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</si>
  <si>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</si>
  <si>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</si>
  <si>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</si>
  <si>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</si>
  <si>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</si>
  <si>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</si>
  <si>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</si>
  <si>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</si>
  <si>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</si>
  <si>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</si>
  <si>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</si>
  <si>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</si>
  <si>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</si>
  <si>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</si>
  <si>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</si>
  <si>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</si>
  <si>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</si>
  <si>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</si>
  <si>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</si>
  <si>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</si>
  <si>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</si>
  <si>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</si>
  <si>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</si>
  <si>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</si>
  <si>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</si>
  <si>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</si>
  <si>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</si>
  <si>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</si>
  <si>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</si>
  <si>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</si>
  <si>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</si>
  <si>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</si>
  <si>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</si>
  <si>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</si>
  <si>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</si>
  <si>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</si>
  <si>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</si>
  <si>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</si>
  <si>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</si>
  <si>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</si>
  <si>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</si>
  <si>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</si>
  <si>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</si>
  <si>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</si>
  <si>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</si>
  <si>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</si>
  <si>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</si>
  <si>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</si>
  <si>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</si>
  <si>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</si>
  <si>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</si>
  <si>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</si>
  <si>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</si>
  <si>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</si>
  <si>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</si>
  <si>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</si>
  <si>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</si>
  <si>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</si>
  <si>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</si>
  <si>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</si>
  <si>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</si>
  <si>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</si>
  <si>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</si>
  <si>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</si>
  <si>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</si>
  <si>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</si>
  <si>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</si>
  <si>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</si>
  <si>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</si>
  <si>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</si>
  <si>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</si>
  <si>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</si>
  <si>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</si>
  <si>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</si>
  <si>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</si>
  <si>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</si>
  <si>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</si>
  <si>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</si>
  <si>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</si>
  <si>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</si>
  <si>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</si>
  <si>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</si>
  <si>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</si>
  <si>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</si>
  <si>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</si>
  <si>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</si>
  <si>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</si>
  <si>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</si>
  <si>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</si>
  <si>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</si>
  <si>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</si>
  <si>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</si>
  <si>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</si>
  <si>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</si>
  <si>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</si>
  <si>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</si>
  <si>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</si>
  <si>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</si>
  <si>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</si>
  <si>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</si>
  <si>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</si>
  <si>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</si>
  <si>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</si>
  <si>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</si>
  <si>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</si>
  <si>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</si>
  <si>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</si>
  <si>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</si>
  <si>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</si>
  <si>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</si>
  <si>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</si>
  <si>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</si>
  <si>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</si>
  <si>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</si>
  <si>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</si>
  <si>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</si>
  <si>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</si>
  <si>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</si>
  <si>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</si>
  <si>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</si>
  <si>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</si>
  <si>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</si>
  <si>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</si>
  <si>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</si>
  <si>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</si>
  <si>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</si>
  <si>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</si>
  <si>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</si>
  <si>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</si>
  <si>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</si>
  <si>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</si>
  <si>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</si>
  <si>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</si>
  <si>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</si>
  <si>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</si>
  <si>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</si>
  <si>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</si>
  <si>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</si>
  <si>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</si>
  <si>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</si>
  <si>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</si>
  <si>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</si>
  <si>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</si>
  <si>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</si>
  <si>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</si>
  <si>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</si>
  <si>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</si>
  <si>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</si>
  <si>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</si>
  <si>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</si>
  <si>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</si>
  <si>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</si>
  <si>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</si>
  <si>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</si>
  <si>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</si>
  <si>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</si>
  <si>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</si>
  <si>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</si>
  <si>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</si>
  <si>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</si>
  <si>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</si>
  <si>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</si>
  <si>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</si>
  <si>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</si>
  <si>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</si>
  <si>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</si>
  <si>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</si>
  <si>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</si>
  <si>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</si>
  <si>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</si>
  <si>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</si>
  <si>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</si>
  <si>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</si>
  <si>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</si>
  <si>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</si>
  <si>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</si>
  <si>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</si>
  <si>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</si>
  <si>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</si>
  <si>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</si>
  <si>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</si>
  <si>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</si>
  <si>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</si>
  <si>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</si>
  <si>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</si>
  <si>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</si>
  <si>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</si>
  <si>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</si>
  <si>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</si>
  <si>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</si>
  <si>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</si>
  <si>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</si>
  <si>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</si>
  <si>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</si>
  <si>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</si>
  <si>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</si>
  <si>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</si>
  <si>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</si>
  <si>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</si>
  <si>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</si>
  <si>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</si>
  <si>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</si>
  <si>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</si>
  <si>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</si>
  <si>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</si>
  <si>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</si>
  <si>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</si>
  <si>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</si>
  <si>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</si>
  <si>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</si>
  <si>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</si>
  <si>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</si>
  <si>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</si>
  <si>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</si>
  <si>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</si>
  <si>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</si>
  <si>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</si>
  <si>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</si>
  <si>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</si>
  <si>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</si>
  <si>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</si>
  <si>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</si>
  <si>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</si>
  <si>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</si>
  <si>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</si>
  <si>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</si>
  <si>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</si>
  <si>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</si>
  <si>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</si>
  <si>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</si>
  <si>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</si>
  <si>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</si>
  <si>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</si>
  <si>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</si>
  <si>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</si>
  <si>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</si>
  <si>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</si>
  <si>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</si>
  <si>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</si>
  <si>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</si>
  <si>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</si>
  <si>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</si>
  <si>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</si>
  <si>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</si>
  <si>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</si>
  <si>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</si>
  <si>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</si>
  <si>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</si>
  <si>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</si>
  <si>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</si>
  <si>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</si>
  <si>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</si>
  <si>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</si>
  <si>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</si>
  <si>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</si>
  <si>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</si>
  <si>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</si>
  <si>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</si>
  <si>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</si>
  <si>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</si>
  <si>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</si>
  <si>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</si>
  <si>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</si>
  <si>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</si>
  <si>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</si>
  <si>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</si>
  <si>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</si>
  <si>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</si>
  <si>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</si>
  <si>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</si>
  <si>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</si>
  <si>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</si>
  <si>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</si>
  <si>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</si>
  <si>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</si>
  <si>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</si>
  <si>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</si>
  <si>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</si>
  <si>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</si>
  <si>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</si>
  <si>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</si>
  <si>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</si>
  <si>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</si>
  <si>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</si>
  <si>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</si>
  <si>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</si>
  <si>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</si>
  <si>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</si>
  <si>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</si>
  <si>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</si>
  <si>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</si>
  <si>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</si>
  <si>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</si>
  <si>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</si>
  <si>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</si>
  <si>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</si>
  <si>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</si>
  <si>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</si>
  <si>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</si>
  <si>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</si>
  <si>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</si>
  <si>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</si>
  <si>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</si>
  <si>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</si>
  <si>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</si>
  <si>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</si>
  <si>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</si>
  <si>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</si>
  <si>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</si>
  <si>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</si>
  <si>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</si>
  <si>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</si>
  <si>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</si>
  <si>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</si>
  <si>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</si>
  <si>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</si>
  <si>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</si>
  <si>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</si>
  <si>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</si>
  <si>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</si>
  <si>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</si>
  <si>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</si>
  <si>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</si>
  <si>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</si>
  <si>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</si>
  <si>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</si>
  <si>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</si>
  <si>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</si>
  <si>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</si>
  <si>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</si>
  <si>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</si>
  <si>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</si>
  <si>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</si>
  <si>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</si>
  <si>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</si>
  <si>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</si>
  <si>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</si>
  <si>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</si>
  <si>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</si>
  <si>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</si>
  <si>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</si>
  <si>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</si>
  <si>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</si>
  <si>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</si>
  <si>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</si>
  <si>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</si>
  <si>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</si>
  <si>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</si>
  <si>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</si>
  <si>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</si>
  <si>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</si>
  <si>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</si>
  <si>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</si>
  <si>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</si>
  <si>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</si>
  <si>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</si>
  <si>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</si>
  <si>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</si>
  <si>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</si>
  <si>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</si>
  <si>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</si>
  <si>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</si>
  <si>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</si>
  <si>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</si>
  <si>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</si>
  <si>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</si>
  <si>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</si>
  <si>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</si>
  <si>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</si>
  <si>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</si>
  <si>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</si>
  <si>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</si>
  <si>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</si>
  <si>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</si>
  <si>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</si>
  <si>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</si>
  <si>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</si>
  <si>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</si>
  <si>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</si>
  <si>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</si>
  <si>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</si>
  <si>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</si>
  <si>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</si>
  <si>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</si>
  <si>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</si>
  <si>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</si>
  <si>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</si>
  <si>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</si>
  <si>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</si>
  <si>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</si>
  <si>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</si>
  <si>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</si>
  <si>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</si>
  <si>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</si>
  <si>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</si>
  <si>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</si>
  <si>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</si>
  <si>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</si>
  <si>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</si>
  <si>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</si>
  <si>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</si>
  <si>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</si>
  <si>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</si>
  <si>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</si>
  <si>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</si>
  <si>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</si>
  <si>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</si>
  <si>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</si>
  <si>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</si>
  <si>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</si>
  <si>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</si>
  <si>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</si>
  <si>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</si>
  <si>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</si>
  <si>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</si>
  <si>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</si>
  <si>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</si>
  <si>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</si>
  <si>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</si>
  <si>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</si>
  <si>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</si>
  <si>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</si>
  <si>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</si>
  <si>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</si>
  <si>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</si>
  <si>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</si>
  <si>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</si>
  <si>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</si>
  <si>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</si>
  <si>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</si>
  <si>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</si>
  <si>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</si>
  <si>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</si>
  <si>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</si>
  <si>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</si>
  <si>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</si>
  <si>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</si>
  <si>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</si>
  <si>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</si>
  <si>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</si>
  <si>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</si>
  <si>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</si>
  <si>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</si>
  <si>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</si>
  <si>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</si>
  <si>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</si>
  <si>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</si>
  <si>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</si>
  <si>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</si>
  <si>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</si>
  <si>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</si>
  <si>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</si>
  <si>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</si>
  <si>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</si>
  <si>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</si>
  <si>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</si>
  <si>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</si>
  <si>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</si>
  <si>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</si>
  <si>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</si>
  <si>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</si>
  <si>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</si>
  <si>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</si>
  <si>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</si>
  <si>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</si>
  <si>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</si>
  <si>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</si>
  <si>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</si>
  <si>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</si>
  <si>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</si>
  <si>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</si>
  <si>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</si>
  <si>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</si>
  <si>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</si>
  <si>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</si>
  <si>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</si>
  <si>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</si>
  <si>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</si>
  <si>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</si>
  <si>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</si>
  <si>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</si>
  <si>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</si>
  <si>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</si>
  <si>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</si>
  <si>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</si>
  <si>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</si>
  <si>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</si>
  <si>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</si>
  <si>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</si>
  <si>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</si>
  <si>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</si>
  <si>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</si>
  <si>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</si>
  <si>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</si>
  <si>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</si>
  <si>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</si>
  <si>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</si>
  <si>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</si>
  <si>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</si>
  <si>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</si>
  <si>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</si>
  <si>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</si>
  <si>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</si>
  <si>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</si>
  <si>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</si>
  <si>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</si>
  <si>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</si>
  <si>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</si>
  <si>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</si>
  <si>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</si>
  <si>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</si>
  <si>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</si>
  <si>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</si>
  <si>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</si>
  <si>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</si>
  <si>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</si>
  <si>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</si>
  <si>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</si>
  <si>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</si>
  <si>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</si>
  <si>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</si>
  <si>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</si>
  <si>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</si>
  <si>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</si>
  <si>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</si>
  <si>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</si>
  <si>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</si>
  <si>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</si>
  <si>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</si>
  <si>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</si>
  <si>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</si>
  <si>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</si>
  <si>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</si>
  <si>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</si>
  <si>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</si>
  <si>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</si>
  <si>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</si>
  <si>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</si>
  <si>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</si>
  <si>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</si>
  <si>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</si>
  <si>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</si>
  <si>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</si>
  <si>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</si>
  <si>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</si>
  <si>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</si>
  <si>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</si>
  <si>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</si>
  <si>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</si>
  <si>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</si>
  <si>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</si>
  <si>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</si>
  <si>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</si>
  <si>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</si>
  <si>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</si>
  <si>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</si>
  <si>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</si>
  <si>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</si>
  <si>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</si>
  <si>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</si>
  <si>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</si>
  <si>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</si>
  <si>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</si>
  <si>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</si>
  <si>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</si>
  <si>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</si>
  <si>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</si>
  <si>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</si>
  <si>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</si>
  <si>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</si>
  <si>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</si>
  <si>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</si>
  <si>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</si>
  <si>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</si>
  <si>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</si>
  <si>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</si>
  <si>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</si>
  <si>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</si>
  <si>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</si>
  <si>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</si>
  <si>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</si>
  <si>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</si>
  <si>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</si>
  <si>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</si>
  <si>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</si>
  <si>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</si>
  <si>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</si>
  <si>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</si>
  <si>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</si>
  <si>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</si>
  <si>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</si>
  <si>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</si>
  <si>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</si>
  <si>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</si>
  <si>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</si>
  <si>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</si>
  <si>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</si>
  <si>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</si>
  <si>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</si>
  <si>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</si>
  <si>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</si>
  <si>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</si>
  <si>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</si>
  <si>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</si>
  <si>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</si>
  <si>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</si>
  <si>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</si>
  <si>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</si>
  <si>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</si>
  <si>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</si>
  <si>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</si>
  <si>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</si>
  <si>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</si>
  <si>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</si>
  <si>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</si>
  <si>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</si>
  <si>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</si>
  <si>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</si>
  <si>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</si>
  <si>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</si>
  <si>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</si>
  <si>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</si>
  <si>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</si>
  <si>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</si>
  <si>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</si>
  <si>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</si>
  <si>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</si>
  <si>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</si>
  <si>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</si>
  <si>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</si>
  <si>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</si>
  <si>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</si>
  <si>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</si>
  <si>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</si>
  <si>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</si>
  <si>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</si>
  <si>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</si>
  <si>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</si>
  <si>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</si>
  <si>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</si>
  <si>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</si>
  <si>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</si>
  <si>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</si>
  <si>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</si>
  <si>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</si>
  <si>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</si>
  <si>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</si>
  <si>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</si>
  <si>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</si>
  <si>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</si>
  <si>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</si>
  <si>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</si>
  <si>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</si>
  <si>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</si>
  <si>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</si>
  <si>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</si>
  <si>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</si>
  <si>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</si>
  <si>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</si>
  <si>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</si>
  <si>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</si>
  <si>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</si>
  <si>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</si>
  <si>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</si>
  <si>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</si>
  <si>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</si>
  <si>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</si>
  <si>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</si>
  <si>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</si>
  <si>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</si>
  <si>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</si>
  <si>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</si>
  <si>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</si>
  <si>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</si>
  <si>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</si>
  <si>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</si>
  <si>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</si>
  <si>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</si>
  <si>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</si>
  <si>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</si>
  <si>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</si>
  <si>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</si>
  <si>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</si>
  <si>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</si>
  <si>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</si>
  <si>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</si>
  <si>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</si>
  <si>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</si>
  <si>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</si>
  <si>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</si>
  <si>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</si>
  <si>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</si>
  <si>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</si>
  <si>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</si>
  <si>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</si>
  <si>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</si>
  <si>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</si>
  <si>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</si>
  <si>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</si>
  <si>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</si>
  <si>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</si>
  <si>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</si>
  <si>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</si>
  <si>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</si>
  <si>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</si>
  <si>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</si>
  <si>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</si>
  <si>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</si>
  <si>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</si>
  <si>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</si>
  <si>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</si>
  <si>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</si>
  <si>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</si>
  <si>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</si>
  <si>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</si>
  <si>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</si>
  <si>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</si>
  <si>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</si>
  <si>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</si>
  <si>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</si>
  <si>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</si>
  <si>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</si>
  <si>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</si>
  <si>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</si>
  <si>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</si>
  <si>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</si>
  <si>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</si>
  <si>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</si>
  <si>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</si>
  <si>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</si>
  <si>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</si>
  <si>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</si>
  <si>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</si>
  <si>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</si>
  <si>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</si>
  <si>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</si>
  <si>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</si>
  <si>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</si>
  <si>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</si>
  <si>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</si>
  <si>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</si>
  <si>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</si>
  <si>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</si>
  <si>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</si>
  <si>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</si>
  <si>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</si>
  <si>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</si>
  <si>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</si>
  <si>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</si>
  <si>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</si>
  <si>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</si>
  <si>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</si>
  <si>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</si>
  <si>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</si>
  <si>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</si>
  <si>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</si>
  <si>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</si>
  <si>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</si>
  <si>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</si>
  <si>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</si>
  <si>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</si>
  <si>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</si>
  <si>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</si>
  <si>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</si>
  <si>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</si>
  <si>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</si>
  <si>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</si>
  <si>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</si>
  <si>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</si>
  <si>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</si>
  <si>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</si>
  <si>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</si>
  <si>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</si>
  <si>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</si>
  <si>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</si>
  <si>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</si>
  <si>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</si>
  <si>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</si>
  <si>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</si>
  <si>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</si>
  <si>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</si>
  <si>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</si>
  <si>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</si>
  <si>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</si>
  <si>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</si>
  <si>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</si>
  <si>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</si>
  <si>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</si>
  <si>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</si>
  <si>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</si>
  <si>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</si>
  <si>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</si>
  <si>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</si>
  <si>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</si>
  <si>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</si>
  <si>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</si>
  <si>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</si>
  <si>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</si>
  <si>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</si>
  <si>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</si>
  <si>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</si>
  <si>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</si>
  <si>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</si>
  <si>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</si>
  <si>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</si>
  <si>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</si>
  <si>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</si>
  <si>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</si>
  <si>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</si>
  <si>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</si>
  <si>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</si>
  <si>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</si>
  <si>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</si>
  <si>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</si>
  <si>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</si>
  <si>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</si>
  <si>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</si>
  <si>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</si>
  <si>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</si>
  <si>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</si>
  <si>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</si>
  <si>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</si>
  <si>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</si>
  <si>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</si>
  <si>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</si>
  <si>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</si>
  <si>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</si>
  <si>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</si>
  <si>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</si>
  <si>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</si>
  <si>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</si>
  <si>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</si>
  <si>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</si>
  <si>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</si>
  <si>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</si>
  <si>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</si>
  <si>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</si>
  <si>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</si>
  <si>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</si>
  <si>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</si>
  <si>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</si>
  <si>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</si>
  <si>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</si>
  <si>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</si>
  <si>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</si>
  <si>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</si>
  <si>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</si>
  <si>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</si>
  <si>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</si>
  <si>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</si>
  <si>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</si>
  <si>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</si>
  <si>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</si>
  <si>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</si>
  <si>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</si>
  <si>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</si>
  <si>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</si>
  <si>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</si>
  <si>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</si>
  <si>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</si>
  <si>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</si>
  <si>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</si>
  <si>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</si>
  <si>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</si>
  <si>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</si>
  <si>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</si>
  <si>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</si>
  <si>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</si>
  <si>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</si>
  <si>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</si>
  <si>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</si>
  <si>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</si>
  <si>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</si>
  <si>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</si>
  <si>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</si>
  <si>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</si>
  <si>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</si>
  <si>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</si>
  <si>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</si>
  <si>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</si>
  <si>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</si>
  <si>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</si>
  <si>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</si>
  <si>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</si>
  <si>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</si>
  <si>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</si>
  <si>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</si>
  <si>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</si>
  <si>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</si>
  <si>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</si>
  <si>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</si>
  <si>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</si>
  <si>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</si>
  <si>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</si>
  <si>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</si>
  <si>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</si>
  <si>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</si>
  <si>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</si>
  <si>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</si>
  <si>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</si>
  <si>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</si>
  <si>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</si>
  <si>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</si>
  <si>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</si>
  <si>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</si>
  <si>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</si>
  <si>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</si>
  <si>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</si>
  <si>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</si>
  <si>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</si>
  <si>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</si>
  <si>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</si>
  <si>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</si>
  <si>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</si>
  <si>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</si>
  <si>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</si>
  <si>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</si>
  <si>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</si>
  <si>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</si>
  <si>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</si>
  <si>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</si>
  <si>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</si>
  <si>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</si>
  <si>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</si>
  <si>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</si>
  <si>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</si>
  <si>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</si>
  <si>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</si>
  <si>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</si>
  <si>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</si>
  <si>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</si>
  <si>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</si>
  <si>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</si>
  <si>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</si>
  <si>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</si>
  <si>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</si>
  <si>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</si>
  <si>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</si>
  <si>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</si>
  <si>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</si>
  <si>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</si>
  <si>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</si>
  <si>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</si>
  <si>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</si>
  <si>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</si>
  <si>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</si>
  <si>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</si>
  <si>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</si>
  <si>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</si>
  <si>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</si>
  <si>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</si>
  <si>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</si>
  <si>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</si>
  <si>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</si>
  <si>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</si>
  <si>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</si>
  <si>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</si>
  <si>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</si>
  <si>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</si>
  <si>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</si>
  <si>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</si>
  <si>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</si>
  <si>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</si>
  <si>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</si>
  <si>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</si>
  <si>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</si>
  <si>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</si>
  <si>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</si>
  <si>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</si>
  <si>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</si>
  <si>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</si>
  <si>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</si>
  <si>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</si>
  <si>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</si>
  <si>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</si>
  <si>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</si>
  <si>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</si>
  <si>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</si>
  <si>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</si>
  <si>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</si>
  <si>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ЗЪРНЕНИ ХРАНИ БЪЛГАРИЯ АД</t>
  </si>
  <si>
    <t>175410085</t>
  </si>
  <si>
    <t>Александър Керезов / Любомир Чакъров</t>
  </si>
  <si>
    <t>заедно</t>
  </si>
  <si>
    <t>гр. София, ул. Стефан Караджа № 2</t>
  </si>
  <si>
    <t>+35929812141; +359884599773</t>
  </si>
  <si>
    <t>office@zarnenihrani.com</t>
  </si>
  <si>
    <t>www.zarnenihrani.com</t>
  </si>
  <si>
    <t>www.investor.bg; http://www.x3news.com</t>
  </si>
  <si>
    <t>Павлин Радев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</si>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</sst>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3" fillId="0" borderId="0" xfId="14" applyFont="1" applyFill="1"/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7">
        <v>1</v>
      </c>
      <c r="AA1" s="588">
        <f>IF(ISBLANK(_endDate),"",_endDate)</f>
        <v>45930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45989</v>
      </c>
    </row>
    <row r="3" spans="1:27">
      <c r="A3" s="572" t="s">
        <v>970</v>
      </c>
      <c r="B3" s="573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Павлин Радев</v>
      </c>
    </row>
    <row r="4" spans="1:27">
      <c r="A4" s="604" t="s">
        <v>981</v>
      </c>
      <c r="B4" s="571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4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7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7">
        <v>45930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7">
        <v>45989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4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6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88" t="s">
        <v>971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6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6" t="s">
        <v>984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6" t="s">
        <v>985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6" t="s">
        <v>986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6" t="s">
        <v>986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88" t="s">
        <v>987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88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577" t="s">
        <v>988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578" t="s">
        <v>989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579" t="s">
        <v>990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88" t="s">
        <v>991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88" t="s">
        <v>992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979</v>
      </c>
      <c r="B28" s="603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7.3422998269624035E-2</v>
      </c>
      <c r="E3" s="589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1.3698529627564347E-2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4.30402508183872E-2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8.938253282426303E-3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1.0977076438776334</v>
      </c>
      <c r="F8" s="589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3.2950897377889814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3.0375110421649105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0.65063667506948486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0.15965354534289961</v>
      </c>
      <c r="F13" s="589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0.22778312767339259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0.12173642445931228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0.12892144174200373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0.31827253250374199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0.2076719608382904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6622</v>
      </c>
      <c r="E21" s="586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2.4293428814603939E-2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0.19802198610243024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8.0538432974378011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1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ЗЪРНЕНИ ХРАНИ БЪЛГАРИЯ АД</v>
      </c>
      <c r="B3" s="595" t="str">
        <f t="shared" ref="B3:B34" si="1">pdeBulstat</f>
        <v>175410085</v>
      </c>
      <c r="C3" s="599">
        <f t="shared" ref="C3:C34" si="2">endDate</f>
        <v>45930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8561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ЗЪРНЕНИ ХРАНИ БЪЛГАРИЯ АД</v>
      </c>
      <c r="B4" s="595" t="str">
        <f t="shared" si="1"/>
        <v>175410085</v>
      </c>
      <c r="C4" s="599">
        <f t="shared" si="2"/>
        <v>45930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9013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ЗЪРНЕНИ ХРАНИ БЪЛГАРИЯ АД</v>
      </c>
      <c r="B5" s="595" t="str">
        <f t="shared" si="1"/>
        <v>175410085</v>
      </c>
      <c r="C5" s="599">
        <f t="shared" si="2"/>
        <v>45930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30252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ЗЪРНЕНИ ХРАНИ БЪЛГАРИЯ АД</v>
      </c>
      <c r="B6" s="595" t="str">
        <f t="shared" si="1"/>
        <v>175410085</v>
      </c>
      <c r="C6" s="599">
        <f t="shared" si="2"/>
        <v>45930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ЗЪРНЕНИ ХРАНИ БЪЛГАРИЯ АД</v>
      </c>
      <c r="B7" s="595" t="str">
        <f t="shared" si="1"/>
        <v>175410085</v>
      </c>
      <c r="C7" s="599">
        <f t="shared" si="2"/>
        <v>45930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1194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ЗЪРНЕНИ ХРАНИ БЪЛГАРИЯ АД</v>
      </c>
      <c r="B8" s="595" t="str">
        <f t="shared" si="1"/>
        <v>175410085</v>
      </c>
      <c r="C8" s="599">
        <f t="shared" si="2"/>
        <v>45930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8730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ЗЪРНЕНИ ХРАНИ БЪЛГАРИЯ АД</v>
      </c>
      <c r="B9" s="595" t="str">
        <f t="shared" si="1"/>
        <v>175410085</v>
      </c>
      <c r="C9" s="599">
        <f t="shared" si="2"/>
        <v>45930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11877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ЗЪРНЕНИ ХРАНИ БЪЛГАРИЯ АД</v>
      </c>
      <c r="B10" s="595" t="str">
        <f t="shared" si="1"/>
        <v>175410085</v>
      </c>
      <c r="C10" s="599">
        <f t="shared" si="2"/>
        <v>45930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1098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ЗЪРНЕНИ ХРАНИ БЪЛГАРИЯ АД</v>
      </c>
      <c r="B11" s="595" t="str">
        <f t="shared" si="1"/>
        <v>175410085</v>
      </c>
      <c r="C11" s="599">
        <f t="shared" si="2"/>
        <v>45930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70725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ЗЪРНЕНИ ХРАНИ БЪЛГАРИЯ АД</v>
      </c>
      <c r="B12" s="595" t="str">
        <f t="shared" si="1"/>
        <v>175410085</v>
      </c>
      <c r="C12" s="599">
        <f t="shared" si="2"/>
        <v>45930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140208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ЗЪРНЕНИ ХРАНИ БЪЛГАРИЯ АД</v>
      </c>
      <c r="B13" s="595" t="str">
        <f t="shared" si="1"/>
        <v>175410085</v>
      </c>
      <c r="C13" s="599">
        <f t="shared" si="2"/>
        <v>45930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ЗЪРНЕНИ ХРАНИ БЪЛГАРИЯ АД</v>
      </c>
      <c r="B14" s="595" t="str">
        <f t="shared" si="1"/>
        <v>175410085</v>
      </c>
      <c r="C14" s="599">
        <f t="shared" si="2"/>
        <v>45930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163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ЗЪРНЕНИ ХРАНИ БЪЛГАРИЯ АД</v>
      </c>
      <c r="B15" s="595" t="str">
        <f t="shared" si="1"/>
        <v>175410085</v>
      </c>
      <c r="C15" s="599">
        <f t="shared" si="2"/>
        <v>45930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182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ЗЪРНЕНИ ХРАНИ БЪЛГАРИЯ АД</v>
      </c>
      <c r="B16" s="595" t="str">
        <f t="shared" si="1"/>
        <v>175410085</v>
      </c>
      <c r="C16" s="599">
        <f t="shared" si="2"/>
        <v>45930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ЗЪРНЕНИ ХРАНИ БЪЛГАРИЯ АД</v>
      </c>
      <c r="B17" s="595" t="str">
        <f t="shared" si="1"/>
        <v>175410085</v>
      </c>
      <c r="C17" s="599">
        <f t="shared" si="2"/>
        <v>45930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451</v>
      </c>
    </row>
    <row r="18" spans="1:8">
      <c r="A18" s="595" t="str">
        <f t="shared" si="0"/>
        <v>ЗЪРНЕНИ ХРАНИ БЪЛГАРИЯ АД</v>
      </c>
      <c r="B18" s="595" t="str">
        <f t="shared" si="1"/>
        <v>175410085</v>
      </c>
      <c r="C18" s="599">
        <f t="shared" si="2"/>
        <v>45930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796</v>
      </c>
    </row>
    <row r="19" spans="1:8">
      <c r="A19" s="595" t="str">
        <f t="shared" si="0"/>
        <v>ЗЪРНЕНИ ХРАНИ БЪЛГАРИЯ АД</v>
      </c>
      <c r="B19" s="595" t="str">
        <f t="shared" si="1"/>
        <v>175410085</v>
      </c>
      <c r="C19" s="599">
        <f t="shared" si="2"/>
        <v>45930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26715</v>
      </c>
    </row>
    <row r="20" spans="1:8">
      <c r="A20" s="595" t="str">
        <f t="shared" si="0"/>
        <v>ЗЪРНЕНИ ХРАНИ БЪЛГАРИЯ АД</v>
      </c>
      <c r="B20" s="595" t="str">
        <f t="shared" si="1"/>
        <v>175410085</v>
      </c>
      <c r="C20" s="599">
        <f t="shared" si="2"/>
        <v>45930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ЗЪРНЕНИ ХРАНИ БЪЛГАРИЯ АД</v>
      </c>
      <c r="B21" s="595" t="str">
        <f t="shared" si="1"/>
        <v>175410085</v>
      </c>
      <c r="C21" s="599">
        <f t="shared" si="2"/>
        <v>45930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26715</v>
      </c>
    </row>
    <row r="22" spans="1:8">
      <c r="A22" s="595" t="str">
        <f t="shared" si="0"/>
        <v>ЗЪРНЕНИ ХРАНИ БЪЛГАРИЯ АД</v>
      </c>
      <c r="B22" s="595" t="str">
        <f t="shared" si="1"/>
        <v>175410085</v>
      </c>
      <c r="C22" s="599">
        <f t="shared" si="2"/>
        <v>45930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919</v>
      </c>
    </row>
    <row r="23" spans="1:8">
      <c r="A23" s="595" t="str">
        <f t="shared" si="0"/>
        <v>ЗЪРНЕНИ ХРАНИ БЪЛГАРИЯ АД</v>
      </c>
      <c r="B23" s="595" t="str">
        <f t="shared" si="1"/>
        <v>175410085</v>
      </c>
      <c r="C23" s="599">
        <f t="shared" si="2"/>
        <v>45930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ЗЪРНЕНИ ХРАНИ БЪЛГАРИЯ АД</v>
      </c>
      <c r="B24" s="595" t="str">
        <f t="shared" si="1"/>
        <v>175410085</v>
      </c>
      <c r="C24" s="599">
        <f t="shared" si="2"/>
        <v>45930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ЗЪРНЕНИ ХРАНИ БЪЛГАРИЯ АД</v>
      </c>
      <c r="B25" s="595" t="str">
        <f t="shared" si="1"/>
        <v>175410085</v>
      </c>
      <c r="C25" s="599">
        <f t="shared" si="2"/>
        <v>45930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919</v>
      </c>
    </row>
    <row r="26" spans="1:8">
      <c r="A26" s="595" t="str">
        <f t="shared" si="0"/>
        <v>ЗЪРНЕНИ ХРАНИ БЪЛГАРИЯ АД</v>
      </c>
      <c r="B26" s="595" t="str">
        <f t="shared" si="1"/>
        <v>175410085</v>
      </c>
      <c r="C26" s="599">
        <f t="shared" si="2"/>
        <v>45930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ЗЪРНЕНИ ХРАНИ БЪЛГАРИЯ АД</v>
      </c>
      <c r="B27" s="595" t="str">
        <f t="shared" si="1"/>
        <v>175410085</v>
      </c>
      <c r="C27" s="599">
        <f t="shared" si="2"/>
        <v>45930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ЗЪРНЕНИ ХРАНИ БЪЛГАРИЯ АД</v>
      </c>
      <c r="B28" s="595" t="str">
        <f t="shared" si="1"/>
        <v>175410085</v>
      </c>
      <c r="C28" s="599">
        <f t="shared" si="2"/>
        <v>45930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ЗЪРНЕНИ ХРАНИ БЪЛГАРИЯ АД</v>
      </c>
      <c r="B29" s="595" t="str">
        <f t="shared" si="1"/>
        <v>175410085</v>
      </c>
      <c r="C29" s="599">
        <f t="shared" si="2"/>
        <v>45930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ЗЪРНЕНИ ХРАНИ БЪЛГАРИЯ АД</v>
      </c>
      <c r="B30" s="595" t="str">
        <f t="shared" si="1"/>
        <v>175410085</v>
      </c>
      <c r="C30" s="599">
        <f t="shared" si="2"/>
        <v>45930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ЗЪРНЕНИ ХРАНИ БЪЛГАРИЯ АД</v>
      </c>
      <c r="B31" s="595" t="str">
        <f t="shared" si="1"/>
        <v>175410085</v>
      </c>
      <c r="C31" s="599">
        <f t="shared" si="2"/>
        <v>45930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ЗЪРНЕНИ ХРАНИ БЪЛГАРИЯ АД</v>
      </c>
      <c r="B32" s="595" t="str">
        <f t="shared" si="1"/>
        <v>175410085</v>
      </c>
      <c r="C32" s="599">
        <f t="shared" si="2"/>
        <v>45930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20590</v>
      </c>
    </row>
    <row r="33" spans="1:8">
      <c r="A33" s="595" t="str">
        <f t="shared" si="0"/>
        <v>ЗЪРНЕНИ ХРАНИ БЪЛГАРИЯ АД</v>
      </c>
      <c r="B33" s="595" t="str">
        <f t="shared" si="1"/>
        <v>175410085</v>
      </c>
      <c r="C33" s="599">
        <f t="shared" si="2"/>
        <v>45930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21509</v>
      </c>
    </row>
    <row r="34" spans="1:8">
      <c r="A34" s="595" t="str">
        <f t="shared" si="0"/>
        <v>ЗЪРНЕНИ ХРАНИ БЪЛГАРИЯ АД</v>
      </c>
      <c r="B34" s="595" t="str">
        <f t="shared" si="1"/>
        <v>175410085</v>
      </c>
      <c r="C34" s="599">
        <f t="shared" si="2"/>
        <v>45930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295</v>
      </c>
    </row>
    <row r="35" spans="1:8">
      <c r="A35" s="595" t="str">
        <f t="shared" ref="A35:A66" si="3">pdeName</f>
        <v>ЗЪРНЕНИ ХРАНИ БЪЛГАРИЯ АД</v>
      </c>
      <c r="B35" s="595" t="str">
        <f t="shared" ref="B35:B66" si="4">pdeBulstat</f>
        <v>175410085</v>
      </c>
      <c r="C35" s="599">
        <f t="shared" ref="C35:C66" si="5">endDate</f>
        <v>45930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ЗЪРНЕНИ ХРАНИ БЪЛГАРИЯ АД</v>
      </c>
      <c r="B36" s="595" t="str">
        <f t="shared" si="4"/>
        <v>175410085</v>
      </c>
      <c r="C36" s="599">
        <f t="shared" si="5"/>
        <v>45930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ЗЪРНЕНИ ХРАНИ БЪЛГАРИЯ АД</v>
      </c>
      <c r="B37" s="595" t="str">
        <f t="shared" si="4"/>
        <v>175410085</v>
      </c>
      <c r="C37" s="599">
        <f t="shared" si="5"/>
        <v>45930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0</v>
      </c>
    </row>
    <row r="38" spans="1:8">
      <c r="A38" s="595" t="str">
        <f t="shared" si="3"/>
        <v>ЗЪРНЕНИ ХРАНИ БЪЛГАРИЯ АД</v>
      </c>
      <c r="B38" s="595" t="str">
        <f t="shared" si="4"/>
        <v>175410085</v>
      </c>
      <c r="C38" s="599">
        <f t="shared" si="5"/>
        <v>45930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295</v>
      </c>
    </row>
    <row r="39" spans="1:8">
      <c r="A39" s="595" t="str">
        <f t="shared" si="3"/>
        <v>ЗЪРНЕНИ ХРАНИ БЪЛГАРИЯ АД</v>
      </c>
      <c r="B39" s="595" t="str">
        <f t="shared" si="4"/>
        <v>175410085</v>
      </c>
      <c r="C39" s="599">
        <f t="shared" si="5"/>
        <v>45930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ЗЪРНЕНИ ХРАНИ БЪЛГАРИЯ АД</v>
      </c>
      <c r="B40" s="595" t="str">
        <f t="shared" si="4"/>
        <v>175410085</v>
      </c>
      <c r="C40" s="599">
        <f t="shared" si="5"/>
        <v>45930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4572</v>
      </c>
    </row>
    <row r="41" spans="1:8">
      <c r="A41" s="595" t="str">
        <f t="shared" si="3"/>
        <v>ЗЪРНЕНИ ХРАНИ БЪЛГАРИЯ АД</v>
      </c>
      <c r="B41" s="595" t="str">
        <f t="shared" si="4"/>
        <v>175410085</v>
      </c>
      <c r="C41" s="599">
        <f t="shared" si="5"/>
        <v>45930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264820</v>
      </c>
    </row>
    <row r="42" spans="1:8">
      <c r="A42" s="595" t="str">
        <f t="shared" si="3"/>
        <v>ЗЪРНЕНИ ХРАНИ БЪЛГАРИЯ АД</v>
      </c>
      <c r="B42" s="595" t="str">
        <f t="shared" si="4"/>
        <v>175410085</v>
      </c>
      <c r="C42" s="599">
        <f t="shared" si="5"/>
        <v>45930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8504</v>
      </c>
    </row>
    <row r="43" spans="1:8">
      <c r="A43" s="595" t="str">
        <f t="shared" si="3"/>
        <v>ЗЪРНЕНИ ХРАНИ БЪЛГАРИЯ АД</v>
      </c>
      <c r="B43" s="595" t="str">
        <f t="shared" si="4"/>
        <v>175410085</v>
      </c>
      <c r="C43" s="599">
        <f t="shared" si="5"/>
        <v>45930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2073</v>
      </c>
    </row>
    <row r="44" spans="1:8">
      <c r="A44" s="595" t="str">
        <f t="shared" si="3"/>
        <v>ЗЪРНЕНИ ХРАНИ БЪЛГАРИЯ АД</v>
      </c>
      <c r="B44" s="595" t="str">
        <f t="shared" si="4"/>
        <v>175410085</v>
      </c>
      <c r="C44" s="599">
        <f t="shared" si="5"/>
        <v>45930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552</v>
      </c>
    </row>
    <row r="45" spans="1:8">
      <c r="A45" s="595" t="str">
        <f t="shared" si="3"/>
        <v>ЗЪРНЕНИ ХРАНИ БЪЛГАРИЯ АД</v>
      </c>
      <c r="B45" s="595" t="str">
        <f t="shared" si="4"/>
        <v>175410085</v>
      </c>
      <c r="C45" s="599">
        <f t="shared" si="5"/>
        <v>45930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407</v>
      </c>
    </row>
    <row r="46" spans="1:8">
      <c r="A46" s="595" t="str">
        <f t="shared" si="3"/>
        <v>ЗЪРНЕНИ ХРАНИ БЪЛГАРИЯ АД</v>
      </c>
      <c r="B46" s="595" t="str">
        <f t="shared" si="4"/>
        <v>175410085</v>
      </c>
      <c r="C46" s="599">
        <f t="shared" si="5"/>
        <v>45930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ЗЪРНЕНИ ХРАНИ БЪЛГАРИЯ АД</v>
      </c>
      <c r="B47" s="595" t="str">
        <f t="shared" si="4"/>
        <v>175410085</v>
      </c>
      <c r="C47" s="599">
        <f t="shared" si="5"/>
        <v>45930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ЗЪРНЕНИ ХРАНИ БЪЛГАРИЯ АД</v>
      </c>
      <c r="B48" s="595" t="str">
        <f t="shared" si="4"/>
        <v>175410085</v>
      </c>
      <c r="C48" s="599">
        <f t="shared" si="5"/>
        <v>45930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11536</v>
      </c>
    </row>
    <row r="49" spans="1:8">
      <c r="A49" s="595" t="str">
        <f t="shared" si="3"/>
        <v>ЗЪРНЕНИ ХРАНИ БЪЛГАРИЯ АД</v>
      </c>
      <c r="B49" s="595" t="str">
        <f t="shared" si="4"/>
        <v>175410085</v>
      </c>
      <c r="C49" s="599">
        <f t="shared" si="5"/>
        <v>45930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72306</v>
      </c>
    </row>
    <row r="50" spans="1:8">
      <c r="A50" s="595" t="str">
        <f t="shared" si="3"/>
        <v>ЗЪРНЕНИ ХРАНИ БЪЛГАРИЯ АД</v>
      </c>
      <c r="B50" s="595" t="str">
        <f t="shared" si="4"/>
        <v>175410085</v>
      </c>
      <c r="C50" s="599">
        <f t="shared" si="5"/>
        <v>45930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9343</v>
      </c>
    </row>
    <row r="51" spans="1:8">
      <c r="A51" s="595" t="str">
        <f t="shared" si="3"/>
        <v>ЗЪРНЕНИ ХРАНИ БЪЛГАРИЯ АД</v>
      </c>
      <c r="B51" s="595" t="str">
        <f t="shared" si="4"/>
        <v>175410085</v>
      </c>
      <c r="C51" s="599">
        <f t="shared" si="5"/>
        <v>45930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3936</v>
      </c>
    </row>
    <row r="52" spans="1:8">
      <c r="A52" s="595" t="str">
        <f t="shared" si="3"/>
        <v>ЗЪРНЕНИ ХРАНИ БЪЛГАРИЯ АД</v>
      </c>
      <c r="B52" s="595" t="str">
        <f t="shared" si="4"/>
        <v>175410085</v>
      </c>
      <c r="C52" s="599">
        <f t="shared" si="5"/>
        <v>45930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3844</v>
      </c>
    </row>
    <row r="53" spans="1:8">
      <c r="A53" s="595" t="str">
        <f t="shared" si="3"/>
        <v>ЗЪРНЕНИ ХРАНИ БЪЛГАРИЯ АД</v>
      </c>
      <c r="B53" s="595" t="str">
        <f t="shared" si="4"/>
        <v>175410085</v>
      </c>
      <c r="C53" s="599">
        <f t="shared" si="5"/>
        <v>45930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68</v>
      </c>
    </row>
    <row r="54" spans="1:8">
      <c r="A54" s="595" t="str">
        <f t="shared" si="3"/>
        <v>ЗЪРНЕНИ ХРАНИ БЪЛГАРИЯ АД</v>
      </c>
      <c r="B54" s="595" t="str">
        <f t="shared" si="4"/>
        <v>175410085</v>
      </c>
      <c r="C54" s="599">
        <f t="shared" si="5"/>
        <v>45930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262</v>
      </c>
    </row>
    <row r="55" spans="1:8">
      <c r="A55" s="595" t="str">
        <f t="shared" si="3"/>
        <v>ЗЪРНЕНИ ХРАНИ БЪЛГАРИЯ АД</v>
      </c>
      <c r="B55" s="595" t="str">
        <f t="shared" si="4"/>
        <v>175410085</v>
      </c>
      <c r="C55" s="599">
        <f t="shared" si="5"/>
        <v>45930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ЗЪРНЕНИ ХРАНИ БЪЛГАРИЯ АД</v>
      </c>
      <c r="B56" s="595" t="str">
        <f t="shared" si="4"/>
        <v>175410085</v>
      </c>
      <c r="C56" s="599">
        <f t="shared" si="5"/>
        <v>45930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21023</v>
      </c>
    </row>
    <row r="57" spans="1:8">
      <c r="A57" s="595" t="str">
        <f t="shared" si="3"/>
        <v>ЗЪРНЕНИ ХРАНИ БЪЛГАРИЯ АД</v>
      </c>
      <c r="B57" s="595" t="str">
        <f t="shared" si="4"/>
        <v>175410085</v>
      </c>
      <c r="C57" s="599">
        <f t="shared" si="5"/>
        <v>45930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110782</v>
      </c>
    </row>
    <row r="58" spans="1:8">
      <c r="A58" s="595" t="str">
        <f t="shared" si="3"/>
        <v>ЗЪРНЕНИ ХРАНИ БЪЛГАРИЯ АД</v>
      </c>
      <c r="B58" s="595" t="str">
        <f t="shared" si="4"/>
        <v>175410085</v>
      </c>
      <c r="C58" s="599">
        <f t="shared" si="5"/>
        <v>45930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4302</v>
      </c>
    </row>
    <row r="59" spans="1:8">
      <c r="A59" s="595" t="str">
        <f t="shared" si="3"/>
        <v>ЗЪРНЕНИ ХРАНИ БЪЛГАРИЯ АД</v>
      </c>
      <c r="B59" s="595" t="str">
        <f t="shared" si="4"/>
        <v>175410085</v>
      </c>
      <c r="C59" s="599">
        <f t="shared" si="5"/>
        <v>45930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0</v>
      </c>
    </row>
    <row r="60" spans="1:8">
      <c r="A60" s="595" t="str">
        <f t="shared" si="3"/>
        <v>ЗЪРНЕНИ ХРАНИ БЪЛГАРИЯ АД</v>
      </c>
      <c r="B60" s="595" t="str">
        <f t="shared" si="4"/>
        <v>175410085</v>
      </c>
      <c r="C60" s="599">
        <f t="shared" si="5"/>
        <v>45930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ЗЪРНЕНИ ХРАНИ БЪЛГАРИЯ АД</v>
      </c>
      <c r="B61" s="595" t="str">
        <f t="shared" si="4"/>
        <v>175410085</v>
      </c>
      <c r="C61" s="599">
        <f t="shared" si="5"/>
        <v>45930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4302</v>
      </c>
    </row>
    <row r="62" spans="1:8">
      <c r="A62" s="595" t="str">
        <f t="shared" si="3"/>
        <v>ЗЪРНЕНИ ХРАНИ БЪЛГАРИЯ АД</v>
      </c>
      <c r="B62" s="595" t="str">
        <f t="shared" si="4"/>
        <v>175410085</v>
      </c>
      <c r="C62" s="599">
        <f t="shared" si="5"/>
        <v>45930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0</v>
      </c>
    </row>
    <row r="63" spans="1:8">
      <c r="A63" s="595" t="str">
        <f t="shared" si="3"/>
        <v>ЗЪРНЕНИ ХРАНИ БЪЛГАРИЯ АД</v>
      </c>
      <c r="B63" s="595" t="str">
        <f t="shared" si="4"/>
        <v>175410085</v>
      </c>
      <c r="C63" s="599">
        <f t="shared" si="5"/>
        <v>45930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18486</v>
      </c>
    </row>
    <row r="64" spans="1:8">
      <c r="A64" s="595" t="str">
        <f t="shared" si="3"/>
        <v>ЗЪРНЕНИ ХРАНИ БЪЛГАРИЯ АД</v>
      </c>
      <c r="B64" s="595" t="str">
        <f t="shared" si="4"/>
        <v>175410085</v>
      </c>
      <c r="C64" s="599">
        <f t="shared" si="5"/>
        <v>45930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22788</v>
      </c>
    </row>
    <row r="65" spans="1:8">
      <c r="A65" s="595" t="str">
        <f t="shared" si="3"/>
        <v>ЗЪРНЕНИ ХРАНИ БЪЛГАРИЯ АД</v>
      </c>
      <c r="B65" s="595" t="str">
        <f t="shared" si="4"/>
        <v>175410085</v>
      </c>
      <c r="C65" s="599">
        <f t="shared" si="5"/>
        <v>45930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0</v>
      </c>
    </row>
    <row r="66" spans="1:8">
      <c r="A66" s="595" t="str">
        <f t="shared" si="3"/>
        <v>ЗЪРНЕНИ ХРАНИ БЪЛГАРИЯ АД</v>
      </c>
      <c r="B66" s="595" t="str">
        <f t="shared" si="4"/>
        <v>175410085</v>
      </c>
      <c r="C66" s="599">
        <f t="shared" si="5"/>
        <v>45930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7410</v>
      </c>
    </row>
    <row r="67" spans="1:8">
      <c r="A67" s="595" t="str">
        <f t="shared" ref="A67:A98" si="6">pdeName</f>
        <v>ЗЪРНЕНИ ХРАНИ БЪЛГАРИЯ АД</v>
      </c>
      <c r="B67" s="595" t="str">
        <f t="shared" ref="B67:B98" si="7">pdeBulstat</f>
        <v>175410085</v>
      </c>
      <c r="C67" s="599">
        <f t="shared" ref="C67:C98" si="8">endDate</f>
        <v>45930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ЗЪРНЕНИ ХРАНИ БЪЛГАРИЯ АД</v>
      </c>
      <c r="B68" s="595" t="str">
        <f t="shared" si="7"/>
        <v>175410085</v>
      </c>
      <c r="C68" s="599">
        <f t="shared" si="8"/>
        <v>45930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ЗЪРНЕНИ ХРАНИ БЪЛГАРИЯ АД</v>
      </c>
      <c r="B69" s="595" t="str">
        <f t="shared" si="7"/>
        <v>175410085</v>
      </c>
      <c r="C69" s="599">
        <f t="shared" si="8"/>
        <v>45930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7410</v>
      </c>
    </row>
    <row r="70" spans="1:8">
      <c r="A70" s="595" t="str">
        <f t="shared" si="6"/>
        <v>ЗЪРНЕНИ ХРАНИ БЪЛГАРИЯ АД</v>
      </c>
      <c r="B70" s="595" t="str">
        <f t="shared" si="7"/>
        <v>175410085</v>
      </c>
      <c r="C70" s="599">
        <f t="shared" si="8"/>
        <v>45930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419</v>
      </c>
    </row>
    <row r="71" spans="1:8">
      <c r="A71" s="595" t="str">
        <f t="shared" si="6"/>
        <v>ЗЪРНЕНИ ХРАНИ БЪЛГАРИЯ АД</v>
      </c>
      <c r="B71" s="595" t="str">
        <f t="shared" si="7"/>
        <v>175410085</v>
      </c>
      <c r="C71" s="599">
        <f t="shared" si="8"/>
        <v>45930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152935</v>
      </c>
    </row>
    <row r="72" spans="1:8">
      <c r="A72" s="595" t="str">
        <f t="shared" si="6"/>
        <v>ЗЪРНЕНИ ХРАНИ БЪЛГАРИЯ АД</v>
      </c>
      <c r="B72" s="595" t="str">
        <f t="shared" si="7"/>
        <v>175410085</v>
      </c>
      <c r="C72" s="599">
        <f t="shared" si="8"/>
        <v>45930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417755</v>
      </c>
    </row>
    <row r="73" spans="1:8">
      <c r="A73" s="595" t="str">
        <f t="shared" si="6"/>
        <v>ЗЪРНЕНИ ХРАНИ БЪЛГАРИЯ АД</v>
      </c>
      <c r="B73" s="595" t="str">
        <f t="shared" si="7"/>
        <v>175410085</v>
      </c>
      <c r="C73" s="599">
        <f t="shared" si="8"/>
        <v>45930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195660</v>
      </c>
    </row>
    <row r="74" spans="1:8">
      <c r="A74" s="595" t="str">
        <f t="shared" si="6"/>
        <v>ЗЪРНЕНИ ХРАНИ БЪЛГАРИЯ АД</v>
      </c>
      <c r="B74" s="595" t="str">
        <f t="shared" si="7"/>
        <v>175410085</v>
      </c>
      <c r="C74" s="599">
        <f t="shared" si="8"/>
        <v>45930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195660</v>
      </c>
    </row>
    <row r="75" spans="1:8">
      <c r="A75" s="595" t="str">
        <f t="shared" si="6"/>
        <v>ЗЪРНЕНИ ХРАНИ БЪЛГАРИЯ АД</v>
      </c>
      <c r="B75" s="595" t="str">
        <f t="shared" si="7"/>
        <v>175410085</v>
      </c>
      <c r="C75" s="599">
        <f t="shared" si="8"/>
        <v>45930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ЗЪРНЕНИ ХРАНИ БЪЛГАРИЯ АД</v>
      </c>
      <c r="B76" s="595" t="str">
        <f t="shared" si="7"/>
        <v>175410085</v>
      </c>
      <c r="C76" s="599">
        <f t="shared" si="8"/>
        <v>45930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ЗЪРНЕНИ ХРАНИ БЪЛГАРИЯ АД</v>
      </c>
      <c r="B77" s="595" t="str">
        <f t="shared" si="7"/>
        <v>175410085</v>
      </c>
      <c r="C77" s="599">
        <f t="shared" si="8"/>
        <v>45930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ЗЪРНЕНИ ХРАНИ БЪЛГАРИЯ АД</v>
      </c>
      <c r="B78" s="595" t="str">
        <f t="shared" si="7"/>
        <v>175410085</v>
      </c>
      <c r="C78" s="599">
        <f t="shared" si="8"/>
        <v>45930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ЗЪРНЕНИ ХРАНИ БЪЛГАРИЯ АД</v>
      </c>
      <c r="B79" s="595" t="str">
        <f t="shared" si="7"/>
        <v>175410085</v>
      </c>
      <c r="C79" s="599">
        <f t="shared" si="8"/>
        <v>45930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195660</v>
      </c>
    </row>
    <row r="80" spans="1:8">
      <c r="A80" s="595" t="str">
        <f t="shared" si="6"/>
        <v>ЗЪРНЕНИ ХРАНИ БЪЛГАРИЯ АД</v>
      </c>
      <c r="B80" s="595" t="str">
        <f t="shared" si="7"/>
        <v>175410085</v>
      </c>
      <c r="C80" s="599">
        <f t="shared" si="8"/>
        <v>45930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16113</v>
      </c>
    </row>
    <row r="81" spans="1:8">
      <c r="A81" s="595" t="str">
        <f t="shared" si="6"/>
        <v>ЗЪРНЕНИ ХРАНИ БЪЛГАРИЯ АД</v>
      </c>
      <c r="B81" s="595" t="str">
        <f t="shared" si="7"/>
        <v>175410085</v>
      </c>
      <c r="C81" s="599">
        <f t="shared" si="8"/>
        <v>45930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ЗЪРНЕНИ ХРАНИ БЪЛГАРИЯ АД</v>
      </c>
      <c r="B82" s="595" t="str">
        <f t="shared" si="7"/>
        <v>175410085</v>
      </c>
      <c r="C82" s="599">
        <f t="shared" si="8"/>
        <v>45930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35228</v>
      </c>
    </row>
    <row r="83" spans="1:8">
      <c r="A83" s="595" t="str">
        <f t="shared" si="6"/>
        <v>ЗЪРНЕНИ ХРАНИ БЪЛГАРИЯ АД</v>
      </c>
      <c r="B83" s="595" t="str">
        <f t="shared" si="7"/>
        <v>175410085</v>
      </c>
      <c r="C83" s="599">
        <f t="shared" si="8"/>
        <v>45930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17453</v>
      </c>
    </row>
    <row r="84" spans="1:8">
      <c r="A84" s="595" t="str">
        <f t="shared" si="6"/>
        <v>ЗЪРНЕНИ ХРАНИ БЪЛГАРИЯ АД</v>
      </c>
      <c r="B84" s="595" t="str">
        <f t="shared" si="7"/>
        <v>175410085</v>
      </c>
      <c r="C84" s="599">
        <f t="shared" si="8"/>
        <v>45930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ЗЪРНЕНИ ХРАНИ БЪЛГАРИЯ АД</v>
      </c>
      <c r="B85" s="595" t="str">
        <f t="shared" si="7"/>
        <v>175410085</v>
      </c>
      <c r="C85" s="599">
        <f t="shared" si="8"/>
        <v>45930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17775</v>
      </c>
    </row>
    <row r="86" spans="1:8">
      <c r="A86" s="595" t="str">
        <f t="shared" si="6"/>
        <v>ЗЪРНЕНИ ХРАНИ БЪЛГАРИЯ АД</v>
      </c>
      <c r="B86" s="595" t="str">
        <f t="shared" si="7"/>
        <v>175410085</v>
      </c>
      <c r="C86" s="599">
        <f t="shared" si="8"/>
        <v>45930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51341</v>
      </c>
    </row>
    <row r="87" spans="1:8">
      <c r="A87" s="595" t="str">
        <f t="shared" si="6"/>
        <v>ЗЪРНЕНИ ХРАНИ БЪЛГАРИЯ АД</v>
      </c>
      <c r="B87" s="595" t="str">
        <f t="shared" si="7"/>
        <v>175410085</v>
      </c>
      <c r="C87" s="599">
        <f t="shared" si="8"/>
        <v>45930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21849</v>
      </c>
    </row>
    <row r="88" spans="1:8">
      <c r="A88" s="595" t="str">
        <f t="shared" si="6"/>
        <v>ЗЪРНЕНИ ХРАНИ БЪЛГАРИЯ АД</v>
      </c>
      <c r="B88" s="595" t="str">
        <f t="shared" si="7"/>
        <v>175410085</v>
      </c>
      <c r="C88" s="599">
        <f t="shared" si="8"/>
        <v>45930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21849</v>
      </c>
    </row>
    <row r="89" spans="1:8">
      <c r="A89" s="595" t="str">
        <f t="shared" si="6"/>
        <v>ЗЪРНЕНИ ХРАНИ БЪЛГАРИЯ АД</v>
      </c>
      <c r="B89" s="595" t="str">
        <f t="shared" si="7"/>
        <v>175410085</v>
      </c>
      <c r="C89" s="599">
        <f t="shared" si="8"/>
        <v>45930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0</v>
      </c>
    </row>
    <row r="90" spans="1:8">
      <c r="A90" s="595" t="str">
        <f t="shared" si="6"/>
        <v>ЗЪРНЕНИ ХРАНИ БЪЛГАРИЯ АД</v>
      </c>
      <c r="B90" s="595" t="str">
        <f t="shared" si="7"/>
        <v>175410085</v>
      </c>
      <c r="C90" s="599">
        <f t="shared" si="8"/>
        <v>45930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ЗЪРНЕНИ ХРАНИ БЪЛГАРИЯ АД</v>
      </c>
      <c r="B91" s="595" t="str">
        <f t="shared" si="7"/>
        <v>175410085</v>
      </c>
      <c r="C91" s="599">
        <f t="shared" si="8"/>
        <v>45930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3734</v>
      </c>
    </row>
    <row r="92" spans="1:8">
      <c r="A92" s="595" t="str">
        <f t="shared" si="6"/>
        <v>ЗЪРНЕНИ ХРАНИ БЪЛГАРИЯ АД</v>
      </c>
      <c r="B92" s="595" t="str">
        <f t="shared" si="7"/>
        <v>175410085</v>
      </c>
      <c r="C92" s="599">
        <f t="shared" si="8"/>
        <v>45930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0</v>
      </c>
    </row>
    <row r="93" spans="1:8">
      <c r="A93" s="595" t="str">
        <f t="shared" si="6"/>
        <v>ЗЪРНЕНИ ХРАНИ БЪЛГАРИЯ АД</v>
      </c>
      <c r="B93" s="595" t="str">
        <f t="shared" si="7"/>
        <v>175410085</v>
      </c>
      <c r="C93" s="599">
        <f t="shared" si="8"/>
        <v>45930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25583</v>
      </c>
    </row>
    <row r="94" spans="1:8">
      <c r="A94" s="595" t="str">
        <f t="shared" si="6"/>
        <v>ЗЪРНЕНИ ХРАНИ БЪЛГАРИЯ АД</v>
      </c>
      <c r="B94" s="595" t="str">
        <f t="shared" si="7"/>
        <v>175410085</v>
      </c>
      <c r="C94" s="599">
        <f t="shared" si="8"/>
        <v>45930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272584</v>
      </c>
    </row>
    <row r="95" spans="1:8">
      <c r="A95" s="595" t="str">
        <f t="shared" si="6"/>
        <v>ЗЪРНЕНИ ХРАНИ БЪЛГАРИЯ АД</v>
      </c>
      <c r="B95" s="595" t="str">
        <f t="shared" si="7"/>
        <v>175410085</v>
      </c>
      <c r="C95" s="599">
        <f t="shared" si="8"/>
        <v>45930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58415</v>
      </c>
    </row>
    <row r="96" spans="1:8">
      <c r="A96" s="595" t="str">
        <f t="shared" si="6"/>
        <v>ЗЪРНЕНИ ХРАНИ БЪЛГАРИЯ АД</v>
      </c>
      <c r="B96" s="595" t="str">
        <f t="shared" si="7"/>
        <v>175410085</v>
      </c>
      <c r="C96" s="599">
        <f t="shared" si="8"/>
        <v>45930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59</v>
      </c>
    </row>
    <row r="97" spans="1:8">
      <c r="A97" s="595" t="str">
        <f t="shared" si="6"/>
        <v>ЗЪРНЕНИ ХРАНИ БЪЛГАРИЯ АД</v>
      </c>
      <c r="B97" s="595" t="str">
        <f t="shared" si="7"/>
        <v>175410085</v>
      </c>
      <c r="C97" s="599">
        <f t="shared" si="8"/>
        <v>45930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7881</v>
      </c>
    </row>
    <row r="98" spans="1:8">
      <c r="A98" s="595" t="str">
        <f t="shared" si="6"/>
        <v>ЗЪРНЕНИ ХРАНИ БЪЛГАРИЯ АД</v>
      </c>
      <c r="B98" s="595" t="str">
        <f t="shared" si="7"/>
        <v>175410085</v>
      </c>
      <c r="C98" s="599">
        <f t="shared" si="8"/>
        <v>45930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ЗЪРНЕНИ ХРАНИ БЪЛГАРИЯ АД</v>
      </c>
      <c r="B99" s="595" t="str">
        <f t="shared" ref="B99:B125" si="10">pdeBulstat</f>
        <v>175410085</v>
      </c>
      <c r="C99" s="599">
        <f t="shared" ref="C99:C125" si="11">endDate</f>
        <v>45930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ЗЪРНЕНИ ХРАНИ БЪЛГАРИЯ АД</v>
      </c>
      <c r="B100" s="595" t="str">
        <f t="shared" si="10"/>
        <v>175410085</v>
      </c>
      <c r="C100" s="599">
        <f t="shared" si="11"/>
        <v>45930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16000</v>
      </c>
    </row>
    <row r="101" spans="1:8">
      <c r="A101" s="595" t="str">
        <f t="shared" si="9"/>
        <v>ЗЪРНЕНИ ХРАНИ БЪЛГАРИЯ АД</v>
      </c>
      <c r="B101" s="595" t="str">
        <f t="shared" si="10"/>
        <v>175410085</v>
      </c>
      <c r="C101" s="599">
        <f t="shared" si="11"/>
        <v>45930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2618</v>
      </c>
    </row>
    <row r="102" spans="1:8">
      <c r="A102" s="595" t="str">
        <f t="shared" si="9"/>
        <v>ЗЪРНЕНИ ХРАНИ БЪЛГАРИЯ АД</v>
      </c>
      <c r="B102" s="595" t="str">
        <f t="shared" si="10"/>
        <v>175410085</v>
      </c>
      <c r="C102" s="599">
        <f t="shared" si="11"/>
        <v>45930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26558</v>
      </c>
    </row>
    <row r="103" spans="1:8">
      <c r="A103" s="595" t="str">
        <f t="shared" si="9"/>
        <v>ЗЪРНЕНИ ХРАНИ БЪЛГАРИЯ АД</v>
      </c>
      <c r="B103" s="595" t="str">
        <f t="shared" si="10"/>
        <v>175410085</v>
      </c>
      <c r="C103" s="599">
        <f t="shared" si="11"/>
        <v>45930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ЗЪРНЕНИ ХРАНИ БЪЛГАРИЯ АД</v>
      </c>
      <c r="B104" s="595" t="str">
        <f t="shared" si="10"/>
        <v>175410085</v>
      </c>
      <c r="C104" s="599">
        <f t="shared" si="11"/>
        <v>45930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ЗЪРНЕНИ ХРАНИ БЪЛГАРИЯ АД</v>
      </c>
      <c r="B105" s="595" t="str">
        <f t="shared" si="10"/>
        <v>175410085</v>
      </c>
      <c r="C105" s="599">
        <f t="shared" si="11"/>
        <v>45930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13779</v>
      </c>
    </row>
    <row r="106" spans="1:8">
      <c r="A106" s="595" t="str">
        <f t="shared" si="9"/>
        <v>ЗЪРНЕНИ ХРАНИ БЪЛГАРИЯ АД</v>
      </c>
      <c r="B106" s="595" t="str">
        <f t="shared" si="10"/>
        <v>175410085</v>
      </c>
      <c r="C106" s="599">
        <f t="shared" si="11"/>
        <v>45930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6</v>
      </c>
    </row>
    <row r="107" spans="1:8">
      <c r="A107" s="595" t="str">
        <f t="shared" si="9"/>
        <v>ЗЪРНЕНИ ХРАНИ БЪЛГАРИЯ АД</v>
      </c>
      <c r="B107" s="595" t="str">
        <f t="shared" si="10"/>
        <v>175410085</v>
      </c>
      <c r="C107" s="599">
        <f t="shared" si="11"/>
        <v>45930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40343</v>
      </c>
    </row>
    <row r="108" spans="1:8">
      <c r="A108" s="595" t="str">
        <f t="shared" si="9"/>
        <v>ЗЪРНЕНИ ХРАНИ БЪЛГАРИЯ АД</v>
      </c>
      <c r="B108" s="595" t="str">
        <f t="shared" si="10"/>
        <v>175410085</v>
      </c>
      <c r="C108" s="599">
        <f t="shared" si="11"/>
        <v>45930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2466</v>
      </c>
    </row>
    <row r="109" spans="1:8">
      <c r="A109" s="595" t="str">
        <f t="shared" si="9"/>
        <v>ЗЪРНЕНИ ХРАНИ БЪЛГАРИЯ АД</v>
      </c>
      <c r="B109" s="595" t="str">
        <f t="shared" si="10"/>
        <v>175410085</v>
      </c>
      <c r="C109" s="599">
        <f t="shared" si="11"/>
        <v>45930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0</v>
      </c>
    </row>
    <row r="110" spans="1:8">
      <c r="A110" s="595" t="str">
        <f t="shared" si="9"/>
        <v>ЗЪРНЕНИ ХРАНИ БЪЛГАРИЯ АД</v>
      </c>
      <c r="B110" s="595" t="str">
        <f t="shared" si="10"/>
        <v>175410085</v>
      </c>
      <c r="C110" s="599">
        <f t="shared" si="11"/>
        <v>45930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35892</v>
      </c>
    </row>
    <row r="111" spans="1:8">
      <c r="A111" s="595" t="str">
        <f t="shared" si="9"/>
        <v>ЗЪРНЕНИ ХРАНИ БЪЛГАРИЯ АД</v>
      </c>
      <c r="B111" s="595" t="str">
        <f t="shared" si="10"/>
        <v>175410085</v>
      </c>
      <c r="C111" s="599">
        <f t="shared" si="11"/>
        <v>45930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26278</v>
      </c>
    </row>
    <row r="112" spans="1:8">
      <c r="A112" s="595" t="str">
        <f t="shared" si="9"/>
        <v>ЗЪРНЕНИ ХРАНИ БЪЛГАРИЯ АД</v>
      </c>
      <c r="B112" s="595" t="str">
        <f t="shared" si="10"/>
        <v>175410085</v>
      </c>
      <c r="C112" s="599">
        <f t="shared" si="11"/>
        <v>45930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0</v>
      </c>
    </row>
    <row r="113" spans="1:8">
      <c r="A113" s="595" t="str">
        <f t="shared" si="9"/>
        <v>ЗЪРНЕНИ ХРАНИ БЪЛГАРИЯ АД</v>
      </c>
      <c r="B113" s="595" t="str">
        <f t="shared" si="10"/>
        <v>175410085</v>
      </c>
      <c r="C113" s="599">
        <f t="shared" si="11"/>
        <v>45930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4164</v>
      </c>
    </row>
    <row r="114" spans="1:8">
      <c r="A114" s="595" t="str">
        <f t="shared" si="9"/>
        <v>ЗЪРНЕНИ ХРАНИ БЪЛГАРИЯ АД</v>
      </c>
      <c r="B114" s="595" t="str">
        <f t="shared" si="10"/>
        <v>175410085</v>
      </c>
      <c r="C114" s="599">
        <f t="shared" si="11"/>
        <v>45930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235</v>
      </c>
    </row>
    <row r="115" spans="1:8">
      <c r="A115" s="595" t="str">
        <f t="shared" si="9"/>
        <v>ЗЪРНЕНИ ХРАНИ БЪЛГАРИЯ АД</v>
      </c>
      <c r="B115" s="595" t="str">
        <f t="shared" si="10"/>
        <v>175410085</v>
      </c>
      <c r="C115" s="599">
        <f t="shared" si="11"/>
        <v>45930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2345</v>
      </c>
    </row>
    <row r="116" spans="1:8">
      <c r="A116" s="595" t="str">
        <f t="shared" si="9"/>
        <v>ЗЪРНЕНИ ХРАНИ БЪЛГАРИЯ АД</v>
      </c>
      <c r="B116" s="595" t="str">
        <f t="shared" si="10"/>
        <v>175410085</v>
      </c>
      <c r="C116" s="599">
        <f t="shared" si="11"/>
        <v>45930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1275</v>
      </c>
    </row>
    <row r="117" spans="1:8">
      <c r="A117" s="595" t="str">
        <f t="shared" si="9"/>
        <v>ЗЪРНЕНИ ХРАНИ БЪЛГАРИЯ АД</v>
      </c>
      <c r="B117" s="595" t="str">
        <f t="shared" si="10"/>
        <v>175410085</v>
      </c>
      <c r="C117" s="599">
        <f t="shared" si="11"/>
        <v>45930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1595</v>
      </c>
    </row>
    <row r="118" spans="1:8">
      <c r="A118" s="595" t="str">
        <f t="shared" si="9"/>
        <v>ЗЪРНЕНИ ХРАНИ БЪЛГАРИЯ АД</v>
      </c>
      <c r="B118" s="595" t="str">
        <f t="shared" si="10"/>
        <v>175410085</v>
      </c>
      <c r="C118" s="599">
        <f t="shared" si="11"/>
        <v>45930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8055</v>
      </c>
    </row>
    <row r="119" spans="1:8">
      <c r="A119" s="595" t="str">
        <f t="shared" si="9"/>
        <v>ЗЪРНЕНИ ХРАНИ БЪЛГАРИЯ АД</v>
      </c>
      <c r="B119" s="595" t="str">
        <f t="shared" si="10"/>
        <v>175410085</v>
      </c>
      <c r="C119" s="599">
        <f t="shared" si="11"/>
        <v>45930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ЗЪРНЕНИ ХРАНИ БЪЛГАРИЯ АД</v>
      </c>
      <c r="B120" s="595" t="str">
        <f t="shared" si="10"/>
        <v>175410085</v>
      </c>
      <c r="C120" s="599">
        <f t="shared" si="11"/>
        <v>45930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46413</v>
      </c>
    </row>
    <row r="121" spans="1:8">
      <c r="A121" s="595" t="str">
        <f t="shared" si="9"/>
        <v>ЗЪРНЕНИ ХРАНИ БЪЛГАРИЯ АД</v>
      </c>
      <c r="B121" s="595" t="str">
        <f t="shared" si="10"/>
        <v>175410085</v>
      </c>
      <c r="C121" s="599">
        <f t="shared" si="11"/>
        <v>45930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ЗЪРНЕНИ ХРАНИ БЪЛГАРИЯ АД</v>
      </c>
      <c r="B122" s="595" t="str">
        <f t="shared" si="10"/>
        <v>175410085</v>
      </c>
      <c r="C122" s="599">
        <f t="shared" si="11"/>
        <v>45930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ЗЪРНЕНИ ХРАНИ БЪЛГАРИЯ АД</v>
      </c>
      <c r="B123" s="595" t="str">
        <f t="shared" si="10"/>
        <v>175410085</v>
      </c>
      <c r="C123" s="599">
        <f t="shared" si="11"/>
        <v>45930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ЗЪРНЕНИ ХРАНИ БЪЛГАРИЯ АД</v>
      </c>
      <c r="B124" s="595" t="str">
        <f t="shared" si="10"/>
        <v>175410085</v>
      </c>
      <c r="C124" s="599">
        <f t="shared" si="11"/>
        <v>45930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46413</v>
      </c>
    </row>
    <row r="125" spans="1:8">
      <c r="A125" s="595" t="str">
        <f t="shared" si="9"/>
        <v>ЗЪРНЕНИ ХРАНИ БЪЛГАРИЯ АД</v>
      </c>
      <c r="B125" s="595" t="str">
        <f t="shared" si="10"/>
        <v>175410085</v>
      </c>
      <c r="C125" s="599">
        <f t="shared" si="11"/>
        <v>45930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417755</v>
      </c>
    </row>
    <row r="126" spans="1:8" s="431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ЗЪРНЕНИ ХРАНИ БЪЛГАРИЯ АД</v>
      </c>
      <c r="B127" s="595" t="str">
        <f t="shared" ref="B127:B158" si="13">pdeBulstat</f>
        <v>175410085</v>
      </c>
      <c r="C127" s="599">
        <f t="shared" ref="C127:C158" si="14">endDate</f>
        <v>45930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8820</v>
      </c>
    </row>
    <row r="128" spans="1:8">
      <c r="A128" s="595" t="str">
        <f t="shared" si="12"/>
        <v>ЗЪРНЕНИ ХРАНИ БЪЛГАРИЯ АД</v>
      </c>
      <c r="B128" s="595" t="str">
        <f t="shared" si="13"/>
        <v>175410085</v>
      </c>
      <c r="C128" s="599">
        <f t="shared" si="14"/>
        <v>45930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6170</v>
      </c>
    </row>
    <row r="129" spans="1:8">
      <c r="A129" s="595" t="str">
        <f t="shared" si="12"/>
        <v>ЗЪРНЕНИ ХРАНИ БЪЛГАРИЯ АД</v>
      </c>
      <c r="B129" s="595" t="str">
        <f t="shared" si="13"/>
        <v>175410085</v>
      </c>
      <c r="C129" s="599">
        <f t="shared" si="14"/>
        <v>45930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4150</v>
      </c>
    </row>
    <row r="130" spans="1:8">
      <c r="A130" s="595" t="str">
        <f t="shared" si="12"/>
        <v>ЗЪРНЕНИ ХРАНИ БЪЛГАРИЯ АД</v>
      </c>
      <c r="B130" s="595" t="str">
        <f t="shared" si="13"/>
        <v>175410085</v>
      </c>
      <c r="C130" s="599">
        <f t="shared" si="14"/>
        <v>45930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13241</v>
      </c>
    </row>
    <row r="131" spans="1:8">
      <c r="A131" s="595" t="str">
        <f t="shared" si="12"/>
        <v>ЗЪРНЕНИ ХРАНИ БЪЛГАРИЯ АД</v>
      </c>
      <c r="B131" s="595" t="str">
        <f t="shared" si="13"/>
        <v>175410085</v>
      </c>
      <c r="C131" s="599">
        <f t="shared" si="14"/>
        <v>45930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2379</v>
      </c>
    </row>
    <row r="132" spans="1:8">
      <c r="A132" s="595" t="str">
        <f t="shared" si="12"/>
        <v>ЗЪРНЕНИ ХРАНИ БЪЛГАРИЯ АД</v>
      </c>
      <c r="B132" s="595" t="str">
        <f t="shared" si="13"/>
        <v>175410085</v>
      </c>
      <c r="C132" s="599">
        <f t="shared" si="14"/>
        <v>45930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14067</v>
      </c>
    </row>
    <row r="133" spans="1:8">
      <c r="A133" s="595" t="str">
        <f t="shared" si="12"/>
        <v>ЗЪРНЕНИ ХРАНИ БЪЛГАРИЯ АД</v>
      </c>
      <c r="B133" s="595" t="str">
        <f t="shared" si="13"/>
        <v>175410085</v>
      </c>
      <c r="C133" s="599">
        <f t="shared" si="14"/>
        <v>45930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-3974</v>
      </c>
    </row>
    <row r="134" spans="1:8">
      <c r="A134" s="595" t="str">
        <f t="shared" si="12"/>
        <v>ЗЪРНЕНИ ХРАНИ БЪЛГАРИЯ АД</v>
      </c>
      <c r="B134" s="595" t="str">
        <f t="shared" si="13"/>
        <v>175410085</v>
      </c>
      <c r="C134" s="599">
        <f t="shared" si="14"/>
        <v>45930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2556</v>
      </c>
    </row>
    <row r="135" spans="1:8">
      <c r="A135" s="595" t="str">
        <f t="shared" si="12"/>
        <v>ЗЪРНЕНИ ХРАНИ БЪЛГАРИЯ АД</v>
      </c>
      <c r="B135" s="595" t="str">
        <f t="shared" si="13"/>
        <v>175410085</v>
      </c>
      <c r="C135" s="599">
        <f t="shared" si="14"/>
        <v>45930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ЗЪРНЕНИ ХРАНИ БЪЛГАРИЯ АД</v>
      </c>
      <c r="B136" s="595" t="str">
        <f t="shared" si="13"/>
        <v>175410085</v>
      </c>
      <c r="C136" s="599">
        <f t="shared" si="14"/>
        <v>45930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ЗЪРНЕНИ ХРАНИ БЪЛГАРИЯ АД</v>
      </c>
      <c r="B137" s="595" t="str">
        <f t="shared" si="13"/>
        <v>175410085</v>
      </c>
      <c r="C137" s="599">
        <f t="shared" si="14"/>
        <v>45930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47409</v>
      </c>
    </row>
    <row r="138" spans="1:8">
      <c r="A138" s="595" t="str">
        <f t="shared" si="12"/>
        <v>ЗЪРНЕНИ ХРАНИ БЪЛГАРИЯ АД</v>
      </c>
      <c r="B138" s="595" t="str">
        <f t="shared" si="13"/>
        <v>175410085</v>
      </c>
      <c r="C138" s="599">
        <f t="shared" si="14"/>
        <v>45930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1780</v>
      </c>
    </row>
    <row r="139" spans="1:8">
      <c r="A139" s="595" t="str">
        <f t="shared" si="12"/>
        <v>ЗЪРНЕНИ ХРАНИ БЪЛГАРИЯ АД</v>
      </c>
      <c r="B139" s="595" t="str">
        <f t="shared" si="13"/>
        <v>175410085</v>
      </c>
      <c r="C139" s="599">
        <f t="shared" si="14"/>
        <v>45930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0</v>
      </c>
    </row>
    <row r="140" spans="1:8">
      <c r="A140" s="595" t="str">
        <f t="shared" si="12"/>
        <v>ЗЪРНЕНИ ХРАНИ БЪЛГАРИЯ АД</v>
      </c>
      <c r="B140" s="595" t="str">
        <f t="shared" si="13"/>
        <v>175410085</v>
      </c>
      <c r="C140" s="599">
        <f t="shared" si="14"/>
        <v>45930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ЗЪРНЕНИ ХРАНИ БЪЛГАРИЯ АД</v>
      </c>
      <c r="B141" s="595" t="str">
        <f t="shared" si="13"/>
        <v>175410085</v>
      </c>
      <c r="C141" s="599">
        <f t="shared" si="14"/>
        <v>45930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342</v>
      </c>
    </row>
    <row r="142" spans="1:8">
      <c r="A142" s="595" t="str">
        <f t="shared" si="12"/>
        <v>ЗЪРНЕНИ ХРАНИ БЪЛГАРИЯ АД</v>
      </c>
      <c r="B142" s="595" t="str">
        <f t="shared" si="13"/>
        <v>175410085</v>
      </c>
      <c r="C142" s="599">
        <f t="shared" si="14"/>
        <v>45930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2122</v>
      </c>
    </row>
    <row r="143" spans="1:8">
      <c r="A143" s="595" t="str">
        <f t="shared" si="12"/>
        <v>ЗЪРНЕНИ ХРАНИ БЪЛГАРИЯ АД</v>
      </c>
      <c r="B143" s="595" t="str">
        <f t="shared" si="13"/>
        <v>175410085</v>
      </c>
      <c r="C143" s="599">
        <f t="shared" si="14"/>
        <v>45930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49531</v>
      </c>
    </row>
    <row r="144" spans="1:8">
      <c r="A144" s="595" t="str">
        <f t="shared" si="12"/>
        <v>ЗЪРНЕНИ ХРАНИ БЪЛГАРИЯ АД</v>
      </c>
      <c r="B144" s="595" t="str">
        <f t="shared" si="13"/>
        <v>175410085</v>
      </c>
      <c r="C144" s="599">
        <f t="shared" si="14"/>
        <v>45930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4867</v>
      </c>
    </row>
    <row r="145" spans="1:8">
      <c r="A145" s="595" t="str">
        <f t="shared" si="12"/>
        <v>ЗЪРНЕНИ ХРАНИ БЪЛГАРИЯ АД</v>
      </c>
      <c r="B145" s="595" t="str">
        <f t="shared" si="13"/>
        <v>175410085</v>
      </c>
      <c r="C145" s="599">
        <f t="shared" si="14"/>
        <v>45930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-25</v>
      </c>
    </row>
    <row r="146" spans="1:8">
      <c r="A146" s="595" t="str">
        <f t="shared" si="12"/>
        <v>ЗЪРНЕНИ ХРАНИ БЪЛГАРИЯ АД</v>
      </c>
      <c r="B146" s="595" t="str">
        <f t="shared" si="13"/>
        <v>175410085</v>
      </c>
      <c r="C146" s="599">
        <f t="shared" si="14"/>
        <v>45930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ЗЪРНЕНИ ХРАНИ БЪЛГАРИЯ АД</v>
      </c>
      <c r="B147" s="595" t="str">
        <f t="shared" si="13"/>
        <v>175410085</v>
      </c>
      <c r="C147" s="599">
        <f t="shared" si="14"/>
        <v>45930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49556</v>
      </c>
    </row>
    <row r="148" spans="1:8">
      <c r="A148" s="595" t="str">
        <f t="shared" si="12"/>
        <v>ЗЪРНЕНИ ХРАНИ БЪЛГАРИЯ АД</v>
      </c>
      <c r="B148" s="595" t="str">
        <f t="shared" si="13"/>
        <v>175410085</v>
      </c>
      <c r="C148" s="599">
        <f t="shared" si="14"/>
        <v>45930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4842</v>
      </c>
    </row>
    <row r="149" spans="1:8">
      <c r="A149" s="595" t="str">
        <f t="shared" si="12"/>
        <v>ЗЪРНЕНИ ХРАНИ БЪЛГАРИЯ АД</v>
      </c>
      <c r="B149" s="595" t="str">
        <f t="shared" si="13"/>
        <v>175410085</v>
      </c>
      <c r="C149" s="599">
        <f t="shared" si="14"/>
        <v>45930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24</v>
      </c>
    </row>
    <row r="150" spans="1:8">
      <c r="A150" s="595" t="str">
        <f t="shared" si="12"/>
        <v>ЗЪРНЕНИ ХРАНИ БЪЛГАРИЯ АД</v>
      </c>
      <c r="B150" s="595" t="str">
        <f t="shared" si="13"/>
        <v>175410085</v>
      </c>
      <c r="C150" s="599">
        <f t="shared" si="14"/>
        <v>45930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24</v>
      </c>
    </row>
    <row r="151" spans="1:8">
      <c r="A151" s="595" t="str">
        <f t="shared" si="12"/>
        <v>ЗЪРНЕНИ ХРАНИ БЪЛГАРИЯ АД</v>
      </c>
      <c r="B151" s="595" t="str">
        <f t="shared" si="13"/>
        <v>175410085</v>
      </c>
      <c r="C151" s="599">
        <f t="shared" si="14"/>
        <v>45930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0</v>
      </c>
    </row>
    <row r="152" spans="1:8">
      <c r="A152" s="595" t="str">
        <f t="shared" si="12"/>
        <v>ЗЪРНЕНИ ХРАНИ БЪЛГАРИЯ АД</v>
      </c>
      <c r="B152" s="595" t="str">
        <f t="shared" si="13"/>
        <v>175410085</v>
      </c>
      <c r="C152" s="599">
        <f t="shared" si="14"/>
        <v>45930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ЗЪРНЕНИ ХРАНИ БЪЛГАРИЯ АД</v>
      </c>
      <c r="B153" s="595" t="str">
        <f t="shared" si="13"/>
        <v>175410085</v>
      </c>
      <c r="C153" s="599">
        <f t="shared" si="14"/>
        <v>45930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4818</v>
      </c>
    </row>
    <row r="154" spans="1:8">
      <c r="A154" s="595" t="str">
        <f t="shared" si="12"/>
        <v>ЗЪРНЕНИ ХРАНИ БЪЛГАРИЯ АД</v>
      </c>
      <c r="B154" s="595" t="str">
        <f t="shared" si="13"/>
        <v>175410085</v>
      </c>
      <c r="C154" s="599">
        <f t="shared" si="14"/>
        <v>45930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1084</v>
      </c>
    </row>
    <row r="155" spans="1:8">
      <c r="A155" s="595" t="str">
        <f t="shared" si="12"/>
        <v>ЗЪРНЕНИ ХРАНИ БЪЛГАРИЯ АД</v>
      </c>
      <c r="B155" s="595" t="str">
        <f t="shared" si="13"/>
        <v>175410085</v>
      </c>
      <c r="C155" s="599">
        <f t="shared" si="14"/>
        <v>45930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3734</v>
      </c>
    </row>
    <row r="156" spans="1:8">
      <c r="A156" s="595" t="str">
        <f t="shared" si="12"/>
        <v>ЗЪРНЕНИ ХРАНИ БЪЛГАРИЯ АД</v>
      </c>
      <c r="B156" s="595" t="str">
        <f t="shared" si="13"/>
        <v>175410085</v>
      </c>
      <c r="C156" s="599">
        <f t="shared" si="14"/>
        <v>45930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54398</v>
      </c>
    </row>
    <row r="157" spans="1:8">
      <c r="A157" s="595" t="str">
        <f t="shared" si="12"/>
        <v>ЗЪРНЕНИ ХРАНИ БЪЛГАРИЯ АД</v>
      </c>
      <c r="B157" s="595" t="str">
        <f t="shared" si="13"/>
        <v>175410085</v>
      </c>
      <c r="C157" s="599">
        <f t="shared" si="14"/>
        <v>45930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23800</v>
      </c>
    </row>
    <row r="158" spans="1:8">
      <c r="A158" s="595" t="str">
        <f t="shared" si="12"/>
        <v>ЗЪРНЕНИ ХРАНИ БЪЛГАРИЯ АД</v>
      </c>
      <c r="B158" s="595" t="str">
        <f t="shared" si="13"/>
        <v>175410085</v>
      </c>
      <c r="C158" s="599">
        <f t="shared" si="14"/>
        <v>45930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16627</v>
      </c>
    </row>
    <row r="159" spans="1:8">
      <c r="A159" s="595" t="str">
        <f t="shared" ref="A159:A179" si="15">pdeName</f>
        <v>ЗЪРНЕНИ ХРАНИ БЪЛГАРИЯ АД</v>
      </c>
      <c r="B159" s="595" t="str">
        <f t="shared" ref="B159:B179" si="16">pdeBulstat</f>
        <v>175410085</v>
      </c>
      <c r="C159" s="599">
        <f t="shared" ref="C159:C179" si="17">endDate</f>
        <v>45930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7475</v>
      </c>
    </row>
    <row r="160" spans="1:8">
      <c r="A160" s="595" t="str">
        <f t="shared" si="15"/>
        <v>ЗЪРНЕНИ ХРАНИ БЪЛГАРИЯ АД</v>
      </c>
      <c r="B160" s="595" t="str">
        <f t="shared" si="16"/>
        <v>175410085</v>
      </c>
      <c r="C160" s="599">
        <f t="shared" si="17"/>
        <v>45930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2954</v>
      </c>
    </row>
    <row r="161" spans="1:8">
      <c r="A161" s="595" t="str">
        <f t="shared" si="15"/>
        <v>ЗЪРНЕНИ ХРАНИ БЪЛГАРИЯ АД</v>
      </c>
      <c r="B161" s="595" t="str">
        <f t="shared" si="16"/>
        <v>175410085</v>
      </c>
      <c r="C161" s="599">
        <f t="shared" si="17"/>
        <v>45930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50856</v>
      </c>
    </row>
    <row r="162" spans="1:8">
      <c r="A162" s="595" t="str">
        <f t="shared" si="15"/>
        <v>ЗЪРНЕНИ ХРАНИ БЪЛГАРИЯ АД</v>
      </c>
      <c r="B162" s="595" t="str">
        <f t="shared" si="16"/>
        <v>175410085</v>
      </c>
      <c r="C162" s="599">
        <f t="shared" si="17"/>
        <v>45930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ЗЪРНЕНИ ХРАНИ БЪЛГАРИЯ АД</v>
      </c>
      <c r="B163" s="595" t="str">
        <f t="shared" si="16"/>
        <v>175410085</v>
      </c>
      <c r="C163" s="599">
        <f t="shared" si="17"/>
        <v>45930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ЗЪРНЕНИ ХРАНИ БЪЛГАРИЯ АД</v>
      </c>
      <c r="B164" s="595" t="str">
        <f t="shared" si="16"/>
        <v>175410085</v>
      </c>
      <c r="C164" s="599">
        <f t="shared" si="17"/>
        <v>45930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2450</v>
      </c>
    </row>
    <row r="165" spans="1:8">
      <c r="A165" s="595" t="str">
        <f t="shared" si="15"/>
        <v>ЗЪРНЕНИ ХРАНИ БЪЛГАРИЯ АД</v>
      </c>
      <c r="B165" s="595" t="str">
        <f t="shared" si="16"/>
        <v>175410085</v>
      </c>
      <c r="C165" s="599">
        <f t="shared" si="17"/>
        <v>45930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879</v>
      </c>
    </row>
    <row r="166" spans="1:8">
      <c r="A166" s="595" t="str">
        <f t="shared" si="15"/>
        <v>ЗЪРНЕНИ ХРАНИ БЪЛГАРИЯ АД</v>
      </c>
      <c r="B166" s="595" t="str">
        <f t="shared" si="16"/>
        <v>175410085</v>
      </c>
      <c r="C166" s="599">
        <f t="shared" si="17"/>
        <v>45930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0</v>
      </c>
    </row>
    <row r="167" spans="1:8">
      <c r="A167" s="595" t="str">
        <f t="shared" si="15"/>
        <v>ЗЪРНЕНИ ХРАНИ БЪЛГАРИЯ АД</v>
      </c>
      <c r="B167" s="595" t="str">
        <f t="shared" si="16"/>
        <v>175410085</v>
      </c>
      <c r="C167" s="599">
        <f t="shared" si="17"/>
        <v>45930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6</v>
      </c>
    </row>
    <row r="168" spans="1:8">
      <c r="A168" s="595" t="str">
        <f t="shared" si="15"/>
        <v>ЗЪРНЕНИ ХРАНИ БЪЛГАРИЯ АД</v>
      </c>
      <c r="B168" s="595" t="str">
        <f t="shared" si="16"/>
        <v>175410085</v>
      </c>
      <c r="C168" s="599">
        <f t="shared" si="17"/>
        <v>45930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207</v>
      </c>
    </row>
    <row r="169" spans="1:8">
      <c r="A169" s="595" t="str">
        <f t="shared" si="15"/>
        <v>ЗЪРНЕНИ ХРАНИ БЪЛГАРИЯ АД</v>
      </c>
      <c r="B169" s="595" t="str">
        <f t="shared" si="16"/>
        <v>175410085</v>
      </c>
      <c r="C169" s="599">
        <f t="shared" si="17"/>
        <v>45930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3542</v>
      </c>
    </row>
    <row r="170" spans="1:8">
      <c r="A170" s="595" t="str">
        <f t="shared" si="15"/>
        <v>ЗЪРНЕНИ ХРАНИ БЪЛГАРИЯ АД</v>
      </c>
      <c r="B170" s="595" t="str">
        <f t="shared" si="16"/>
        <v>175410085</v>
      </c>
      <c r="C170" s="599">
        <f t="shared" si="17"/>
        <v>45930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54398</v>
      </c>
    </row>
    <row r="171" spans="1:8">
      <c r="A171" s="595" t="str">
        <f t="shared" si="15"/>
        <v>ЗЪРНЕНИ ХРАНИ БЪЛГАРИЯ АД</v>
      </c>
      <c r="B171" s="595" t="str">
        <f t="shared" si="16"/>
        <v>175410085</v>
      </c>
      <c r="C171" s="599">
        <f t="shared" si="17"/>
        <v>45930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0</v>
      </c>
    </row>
    <row r="172" spans="1:8">
      <c r="A172" s="595" t="str">
        <f t="shared" si="15"/>
        <v>ЗЪРНЕНИ ХРАНИ БЪЛГАРИЯ АД</v>
      </c>
      <c r="B172" s="595" t="str">
        <f t="shared" si="16"/>
        <v>175410085</v>
      </c>
      <c r="C172" s="599">
        <f t="shared" si="17"/>
        <v>45930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ЗЪРНЕНИ ХРАНИ БЪЛГАРИЯ АД</v>
      </c>
      <c r="B173" s="595" t="str">
        <f t="shared" si="16"/>
        <v>175410085</v>
      </c>
      <c r="C173" s="599">
        <f t="shared" si="17"/>
        <v>45930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ЗЪРНЕНИ ХРАНИ БЪЛГАРИЯ АД</v>
      </c>
      <c r="B174" s="595" t="str">
        <f t="shared" si="16"/>
        <v>175410085</v>
      </c>
      <c r="C174" s="599">
        <f t="shared" si="17"/>
        <v>45930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54398</v>
      </c>
    </row>
    <row r="175" spans="1:8">
      <c r="A175" s="595" t="str">
        <f t="shared" si="15"/>
        <v>ЗЪРНЕНИ ХРАНИ БЪЛГАРИЯ АД</v>
      </c>
      <c r="B175" s="595" t="str">
        <f t="shared" si="16"/>
        <v>175410085</v>
      </c>
      <c r="C175" s="599">
        <f t="shared" si="17"/>
        <v>45930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0</v>
      </c>
    </row>
    <row r="176" spans="1:8">
      <c r="A176" s="595" t="str">
        <f t="shared" si="15"/>
        <v>ЗЪРНЕНИ ХРАНИ БЪЛГАРИЯ АД</v>
      </c>
      <c r="B176" s="595" t="str">
        <f t="shared" si="16"/>
        <v>175410085</v>
      </c>
      <c r="C176" s="599">
        <f t="shared" si="17"/>
        <v>45930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0</v>
      </c>
    </row>
    <row r="177" spans="1:8">
      <c r="A177" s="595" t="str">
        <f t="shared" si="15"/>
        <v>ЗЪРНЕНИ ХРАНИ БЪЛГАРИЯ АД</v>
      </c>
      <c r="B177" s="595" t="str">
        <f t="shared" si="16"/>
        <v>175410085</v>
      </c>
      <c r="C177" s="599">
        <f t="shared" si="17"/>
        <v>45930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ЗЪРНЕНИ ХРАНИ БЪЛГАРИЯ АД</v>
      </c>
      <c r="B178" s="595" t="str">
        <f t="shared" si="16"/>
        <v>175410085</v>
      </c>
      <c r="C178" s="599">
        <f t="shared" si="17"/>
        <v>45930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0</v>
      </c>
    </row>
    <row r="179" spans="1:8">
      <c r="A179" s="595" t="str">
        <f t="shared" si="15"/>
        <v>ЗЪРНЕНИ ХРАНИ БЪЛГАРИЯ АД</v>
      </c>
      <c r="B179" s="595" t="str">
        <f t="shared" si="16"/>
        <v>175410085</v>
      </c>
      <c r="C179" s="599">
        <f t="shared" si="17"/>
        <v>45930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54398</v>
      </c>
    </row>
    <row r="180" spans="1:8" s="431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ЗЪРНЕНИ ХРАНИ БЪЛГАРИЯ АД</v>
      </c>
      <c r="B181" s="595" t="str">
        <f t="shared" ref="B181:B216" si="19">pdeBulstat</f>
        <v>175410085</v>
      </c>
      <c r="C181" s="599">
        <f t="shared" ref="C181:C216" si="20">endDate</f>
        <v>45930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64394</v>
      </c>
    </row>
    <row r="182" spans="1:8">
      <c r="A182" s="595" t="str">
        <f t="shared" si="18"/>
        <v>ЗЪРНЕНИ ХРАНИ БЪЛГАРИЯ АД</v>
      </c>
      <c r="B182" s="595" t="str">
        <f t="shared" si="19"/>
        <v>175410085</v>
      </c>
      <c r="C182" s="599">
        <f t="shared" si="20"/>
        <v>45930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-38354</v>
      </c>
    </row>
    <row r="183" spans="1:8">
      <c r="A183" s="595" t="str">
        <f t="shared" si="18"/>
        <v>ЗЪРНЕНИ ХРАНИ БЪЛГАРИЯ АД</v>
      </c>
      <c r="B183" s="595" t="str">
        <f t="shared" si="19"/>
        <v>175410085</v>
      </c>
      <c r="C183" s="599">
        <f t="shared" si="20"/>
        <v>45930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ЗЪРНЕНИ ХРАНИ БЪЛГАРИЯ АД</v>
      </c>
      <c r="B184" s="595" t="str">
        <f t="shared" si="19"/>
        <v>175410085</v>
      </c>
      <c r="C184" s="599">
        <f t="shared" si="20"/>
        <v>45930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-15992</v>
      </c>
    </row>
    <row r="185" spans="1:8">
      <c r="A185" s="595" t="str">
        <f t="shared" si="18"/>
        <v>ЗЪРНЕНИ ХРАНИ БЪЛГАРИЯ АД</v>
      </c>
      <c r="B185" s="595" t="str">
        <f t="shared" si="19"/>
        <v>175410085</v>
      </c>
      <c r="C185" s="599">
        <f t="shared" si="20"/>
        <v>45930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-4572</v>
      </c>
    </row>
    <row r="186" spans="1:8">
      <c r="A186" s="595" t="str">
        <f t="shared" si="18"/>
        <v>ЗЪРНЕНИ ХРАНИ БЪЛГАРИЯ АД</v>
      </c>
      <c r="B186" s="595" t="str">
        <f t="shared" si="19"/>
        <v>175410085</v>
      </c>
      <c r="C186" s="599">
        <f t="shared" si="20"/>
        <v>45930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-113</v>
      </c>
    </row>
    <row r="187" spans="1:8">
      <c r="A187" s="595" t="str">
        <f t="shared" si="18"/>
        <v>ЗЪРНЕНИ ХРАНИ БЪЛГАРИЯ АД</v>
      </c>
      <c r="B187" s="595" t="str">
        <f t="shared" si="19"/>
        <v>175410085</v>
      </c>
      <c r="C187" s="599">
        <f t="shared" si="20"/>
        <v>45930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ЗЪРНЕНИ ХРАНИ БЪЛГАРИЯ АД</v>
      </c>
      <c r="B188" s="595" t="str">
        <f t="shared" si="19"/>
        <v>175410085</v>
      </c>
      <c r="C188" s="599">
        <f t="shared" si="20"/>
        <v>45930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ЗЪРНЕНИ ХРАНИ БЪЛГАРИЯ АД</v>
      </c>
      <c r="B189" s="595" t="str">
        <f t="shared" si="19"/>
        <v>175410085</v>
      </c>
      <c r="C189" s="599">
        <f t="shared" si="20"/>
        <v>45930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ЗЪРНЕНИ ХРАНИ БЪЛГАРИЯ АД</v>
      </c>
      <c r="B190" s="595" t="str">
        <f t="shared" si="19"/>
        <v>175410085</v>
      </c>
      <c r="C190" s="599">
        <f t="shared" si="20"/>
        <v>45930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-3431</v>
      </c>
    </row>
    <row r="191" spans="1:8">
      <c r="A191" s="595" t="str">
        <f t="shared" si="18"/>
        <v>ЗЪРНЕНИ ХРАНИ БЪЛГАРИЯ АД</v>
      </c>
      <c r="B191" s="595" t="str">
        <f t="shared" si="19"/>
        <v>175410085</v>
      </c>
      <c r="C191" s="599">
        <f t="shared" si="20"/>
        <v>45930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1932</v>
      </c>
    </row>
    <row r="192" spans="1:8">
      <c r="A192" s="595" t="str">
        <f t="shared" si="18"/>
        <v>ЗЪРНЕНИ ХРАНИ БЪЛГАРИЯ АД</v>
      </c>
      <c r="B192" s="595" t="str">
        <f t="shared" si="19"/>
        <v>175410085</v>
      </c>
      <c r="C192" s="599">
        <f t="shared" si="20"/>
        <v>45930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-2039</v>
      </c>
    </row>
    <row r="193" spans="1:8">
      <c r="A193" s="595" t="str">
        <f t="shared" si="18"/>
        <v>ЗЪРНЕНИ ХРАНИ БЪЛГАРИЯ АД</v>
      </c>
      <c r="B193" s="595" t="str">
        <f t="shared" si="19"/>
        <v>175410085</v>
      </c>
      <c r="C193" s="599">
        <f t="shared" si="20"/>
        <v>45930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0</v>
      </c>
    </row>
    <row r="194" spans="1:8">
      <c r="A194" s="595" t="str">
        <f t="shared" si="18"/>
        <v>ЗЪРНЕНИ ХРАНИ БЪЛГАРИЯ АД</v>
      </c>
      <c r="B194" s="595" t="str">
        <f t="shared" si="19"/>
        <v>175410085</v>
      </c>
      <c r="C194" s="599">
        <f t="shared" si="20"/>
        <v>45930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-1745</v>
      </c>
    </row>
    <row r="195" spans="1:8">
      <c r="A195" s="595" t="str">
        <f t="shared" si="18"/>
        <v>ЗЪРНЕНИ ХРАНИ БЪЛГАРИЯ АД</v>
      </c>
      <c r="B195" s="595" t="str">
        <f t="shared" si="19"/>
        <v>175410085</v>
      </c>
      <c r="C195" s="599">
        <f t="shared" si="20"/>
        <v>45930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3839</v>
      </c>
    </row>
    <row r="196" spans="1:8">
      <c r="A196" s="595" t="str">
        <f t="shared" si="18"/>
        <v>ЗЪРНЕНИ ХРАНИ БЪЛГАРИЯ АД</v>
      </c>
      <c r="B196" s="595" t="str">
        <f t="shared" si="19"/>
        <v>175410085</v>
      </c>
      <c r="C196" s="599">
        <f t="shared" si="20"/>
        <v>45930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774</v>
      </c>
    </row>
    <row r="197" spans="1:8">
      <c r="A197" s="595" t="str">
        <f t="shared" si="18"/>
        <v>ЗЪРНЕНИ ХРАНИ БЪЛГАРИЯ АД</v>
      </c>
      <c r="B197" s="595" t="str">
        <f t="shared" si="19"/>
        <v>175410085</v>
      </c>
      <c r="C197" s="599">
        <f t="shared" si="20"/>
        <v>45930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0</v>
      </c>
    </row>
    <row r="198" spans="1:8">
      <c r="A198" s="595" t="str">
        <f t="shared" si="18"/>
        <v>ЗЪРНЕНИ ХРАНИ БЪЛГАРИЯ АД</v>
      </c>
      <c r="B198" s="595" t="str">
        <f t="shared" si="19"/>
        <v>175410085</v>
      </c>
      <c r="C198" s="599">
        <f t="shared" si="20"/>
        <v>45930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0</v>
      </c>
    </row>
    <row r="199" spans="1:8">
      <c r="A199" s="595" t="str">
        <f t="shared" si="18"/>
        <v>ЗЪРНЕНИ ХРАНИ БЪЛГАРИЯ АД</v>
      </c>
      <c r="B199" s="595" t="str">
        <f t="shared" si="19"/>
        <v>175410085</v>
      </c>
      <c r="C199" s="599">
        <f t="shared" si="20"/>
        <v>45930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291</v>
      </c>
    </row>
    <row r="200" spans="1:8">
      <c r="A200" s="595" t="str">
        <f t="shared" si="18"/>
        <v>ЗЪРНЕНИ ХРАНИ БЪЛГАРИЯ АД</v>
      </c>
      <c r="B200" s="595" t="str">
        <f t="shared" si="19"/>
        <v>175410085</v>
      </c>
      <c r="C200" s="599">
        <f t="shared" si="20"/>
        <v>45930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ЗЪРНЕНИ ХРАНИ БЪЛГАРИЯ АД</v>
      </c>
      <c r="B201" s="595" t="str">
        <f t="shared" si="19"/>
        <v>175410085</v>
      </c>
      <c r="C201" s="599">
        <f t="shared" si="20"/>
        <v>45930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6</v>
      </c>
    </row>
    <row r="202" spans="1:8">
      <c r="A202" s="595" t="str">
        <f t="shared" si="18"/>
        <v>ЗЪРНЕНИ ХРАНИ БЪЛГАРИЯ АД</v>
      </c>
      <c r="B202" s="595" t="str">
        <f t="shared" si="19"/>
        <v>175410085</v>
      </c>
      <c r="C202" s="599">
        <f t="shared" si="20"/>
        <v>45930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1126</v>
      </c>
    </row>
    <row r="203" spans="1:8">
      <c r="A203" s="595" t="str">
        <f t="shared" si="18"/>
        <v>ЗЪРНЕНИ ХРАНИ БЪЛГАРИЯ АД</v>
      </c>
      <c r="B203" s="595" t="str">
        <f t="shared" si="19"/>
        <v>175410085</v>
      </c>
      <c r="C203" s="599">
        <f t="shared" si="20"/>
        <v>45930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ЗЪРНЕНИ ХРАНИ БЪЛГАРИЯ АД</v>
      </c>
      <c r="B204" s="595" t="str">
        <f t="shared" si="19"/>
        <v>175410085</v>
      </c>
      <c r="C204" s="599">
        <f t="shared" si="20"/>
        <v>45930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ЗЪРНЕНИ ХРАНИ БЪЛГАРИЯ АД</v>
      </c>
      <c r="B205" s="595" t="str">
        <f t="shared" si="19"/>
        <v>175410085</v>
      </c>
      <c r="C205" s="599">
        <f t="shared" si="20"/>
        <v>45930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537</v>
      </c>
    </row>
    <row r="206" spans="1:8">
      <c r="A206" s="595" t="str">
        <f t="shared" si="18"/>
        <v>ЗЪРНЕНИ ХРАНИ БЪЛГАРИЯ АД</v>
      </c>
      <c r="B206" s="595" t="str">
        <f t="shared" si="19"/>
        <v>175410085</v>
      </c>
      <c r="C206" s="599">
        <f t="shared" si="20"/>
        <v>45930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-2680</v>
      </c>
    </row>
    <row r="207" spans="1:8">
      <c r="A207" s="595" t="str">
        <f t="shared" si="18"/>
        <v>ЗЪРНЕНИ ХРАНИ БЪЛГАРИЯ АД</v>
      </c>
      <c r="B207" s="595" t="str">
        <f t="shared" si="19"/>
        <v>175410085</v>
      </c>
      <c r="C207" s="599">
        <f t="shared" si="20"/>
        <v>45930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-7</v>
      </c>
    </row>
    <row r="208" spans="1:8">
      <c r="A208" s="595" t="str">
        <f t="shared" si="18"/>
        <v>ЗЪРНЕНИ ХРАНИ БЪЛГАРИЯ АД</v>
      </c>
      <c r="B208" s="595" t="str">
        <f t="shared" si="19"/>
        <v>175410085</v>
      </c>
      <c r="C208" s="599">
        <f t="shared" si="20"/>
        <v>45930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-1519</v>
      </c>
    </row>
    <row r="209" spans="1:8">
      <c r="A209" s="595" t="str">
        <f t="shared" si="18"/>
        <v>ЗЪРНЕНИ ХРАНИ БЪЛГАРИЯ АД</v>
      </c>
      <c r="B209" s="595" t="str">
        <f t="shared" si="19"/>
        <v>175410085</v>
      </c>
      <c r="C209" s="599">
        <f t="shared" si="20"/>
        <v>45930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ЗЪРНЕНИ ХРАНИ БЪЛГАРИЯ АД</v>
      </c>
      <c r="B210" s="595" t="str">
        <f t="shared" si="19"/>
        <v>175410085</v>
      </c>
      <c r="C210" s="599">
        <f t="shared" si="20"/>
        <v>45930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-185</v>
      </c>
    </row>
    <row r="211" spans="1:8">
      <c r="A211" s="595" t="str">
        <f t="shared" si="18"/>
        <v>ЗЪРНЕНИ ХРАНИ БЪЛГАРИЯ АД</v>
      </c>
      <c r="B211" s="595" t="str">
        <f t="shared" si="19"/>
        <v>175410085</v>
      </c>
      <c r="C211" s="599">
        <f t="shared" si="20"/>
        <v>45930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-3854</v>
      </c>
    </row>
    <row r="212" spans="1:8">
      <c r="A212" s="595" t="str">
        <f t="shared" si="18"/>
        <v>ЗЪРНЕНИ ХРАНИ БЪЛГАРИЯ АД</v>
      </c>
      <c r="B212" s="595" t="str">
        <f t="shared" si="19"/>
        <v>175410085</v>
      </c>
      <c r="C212" s="599">
        <f t="shared" si="20"/>
        <v>45930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-796</v>
      </c>
    </row>
    <row r="213" spans="1:8">
      <c r="A213" s="595" t="str">
        <f t="shared" si="18"/>
        <v>ЗЪРНЕНИ ХРАНИ БЪЛГАРИЯ АД</v>
      </c>
      <c r="B213" s="595" t="str">
        <f t="shared" si="19"/>
        <v>175410085</v>
      </c>
      <c r="C213" s="599">
        <f t="shared" si="20"/>
        <v>45930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8206</v>
      </c>
    </row>
    <row r="214" spans="1:8">
      <c r="A214" s="595" t="str">
        <f t="shared" si="18"/>
        <v>ЗЪРНЕНИ ХРАНИ БЪЛГАРИЯ АД</v>
      </c>
      <c r="B214" s="595" t="str">
        <f t="shared" si="19"/>
        <v>175410085</v>
      </c>
      <c r="C214" s="599">
        <f t="shared" si="20"/>
        <v>45930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7410</v>
      </c>
    </row>
    <row r="215" spans="1:8">
      <c r="A215" s="595" t="str">
        <f t="shared" si="18"/>
        <v>ЗЪРНЕНИ ХРАНИ БЪЛГАРИЯ АД</v>
      </c>
      <c r="B215" s="595" t="str">
        <f t="shared" si="19"/>
        <v>175410085</v>
      </c>
      <c r="C215" s="599">
        <f t="shared" si="20"/>
        <v>45930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7410</v>
      </c>
    </row>
    <row r="216" spans="1:8">
      <c r="A216" s="595" t="str">
        <f t="shared" si="18"/>
        <v>ЗЪРНЕНИ ХРАНИ БЪЛГАРИЯ АД</v>
      </c>
      <c r="B216" s="595" t="str">
        <f t="shared" si="19"/>
        <v>175410085</v>
      </c>
      <c r="C216" s="599">
        <f t="shared" si="20"/>
        <v>45930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1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ЗЪРНЕНИ ХРАНИ БЪЛГАРИЯ АД</v>
      </c>
      <c r="B218" s="595" t="str">
        <f t="shared" ref="B218:B281" si="22">pdeBulstat</f>
        <v>175410085</v>
      </c>
      <c r="C218" s="599">
        <f t="shared" ref="C218:C281" si="23">endDate</f>
        <v>45930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195660</v>
      </c>
    </row>
    <row r="219" spans="1:8">
      <c r="A219" s="595" t="str">
        <f t="shared" si="21"/>
        <v>ЗЪРНЕНИ ХРАНИ БЪЛГАРИЯ АД</v>
      </c>
      <c r="B219" s="595" t="str">
        <f t="shared" si="22"/>
        <v>175410085</v>
      </c>
      <c r="C219" s="599">
        <f t="shared" si="23"/>
        <v>45930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ЗЪРНЕНИ ХРАНИ БЪЛГАРИЯ АД</v>
      </c>
      <c r="B220" s="595" t="str">
        <f t="shared" si="22"/>
        <v>175410085</v>
      </c>
      <c r="C220" s="599">
        <f t="shared" si="23"/>
        <v>45930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ЗЪРНЕНИ ХРАНИ БЪЛГАРИЯ АД</v>
      </c>
      <c r="B221" s="595" t="str">
        <f t="shared" si="22"/>
        <v>175410085</v>
      </c>
      <c r="C221" s="599">
        <f t="shared" si="23"/>
        <v>45930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ЗЪРНЕНИ ХРАНИ БЪЛГАРИЯ АД</v>
      </c>
      <c r="B222" s="595" t="str">
        <f t="shared" si="22"/>
        <v>175410085</v>
      </c>
      <c r="C222" s="599">
        <f t="shared" si="23"/>
        <v>45930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195660</v>
      </c>
    </row>
    <row r="223" spans="1:8">
      <c r="A223" s="595" t="str">
        <f t="shared" si="21"/>
        <v>ЗЪРНЕНИ ХРАНИ БЪЛГАРИЯ АД</v>
      </c>
      <c r="B223" s="595" t="str">
        <f t="shared" si="22"/>
        <v>175410085</v>
      </c>
      <c r="C223" s="599">
        <f t="shared" si="23"/>
        <v>45930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ЗЪРНЕНИ ХРАНИ БЪЛГАРИЯ АД</v>
      </c>
      <c r="B224" s="595" t="str">
        <f t="shared" si="22"/>
        <v>175410085</v>
      </c>
      <c r="C224" s="599">
        <f t="shared" si="23"/>
        <v>45930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ЗЪРНЕНИ ХРАНИ БЪЛГАРИЯ АД</v>
      </c>
      <c r="B225" s="595" t="str">
        <f t="shared" si="22"/>
        <v>175410085</v>
      </c>
      <c r="C225" s="599">
        <f t="shared" si="23"/>
        <v>45930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ЗЪРНЕНИ ХРАНИ БЪЛГАРИЯ АД</v>
      </c>
      <c r="B226" s="595" t="str">
        <f t="shared" si="22"/>
        <v>175410085</v>
      </c>
      <c r="C226" s="599">
        <f t="shared" si="23"/>
        <v>45930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ЗЪРНЕНИ ХРАНИ БЪЛГАРИЯ АД</v>
      </c>
      <c r="B227" s="595" t="str">
        <f t="shared" si="22"/>
        <v>175410085</v>
      </c>
      <c r="C227" s="599">
        <f t="shared" si="23"/>
        <v>45930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ЗЪРНЕНИ ХРАНИ БЪЛГАРИЯ АД</v>
      </c>
      <c r="B228" s="595" t="str">
        <f t="shared" si="22"/>
        <v>175410085</v>
      </c>
      <c r="C228" s="599">
        <f t="shared" si="23"/>
        <v>45930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ЗЪРНЕНИ ХРАНИ БЪЛГАРИЯ АД</v>
      </c>
      <c r="B229" s="595" t="str">
        <f t="shared" si="22"/>
        <v>175410085</v>
      </c>
      <c r="C229" s="599">
        <f t="shared" si="23"/>
        <v>45930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ЗЪРНЕНИ ХРАНИ БЪЛГАРИЯ АД</v>
      </c>
      <c r="B230" s="595" t="str">
        <f t="shared" si="22"/>
        <v>175410085</v>
      </c>
      <c r="C230" s="599">
        <f t="shared" si="23"/>
        <v>45930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ЗЪРНЕНИ ХРАНИ БЪЛГАРИЯ АД</v>
      </c>
      <c r="B231" s="595" t="str">
        <f t="shared" si="22"/>
        <v>175410085</v>
      </c>
      <c r="C231" s="599">
        <f t="shared" si="23"/>
        <v>45930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ЗЪРНЕНИ ХРАНИ БЪЛГАРИЯ АД</v>
      </c>
      <c r="B232" s="595" t="str">
        <f t="shared" si="22"/>
        <v>175410085</v>
      </c>
      <c r="C232" s="599">
        <f t="shared" si="23"/>
        <v>45930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ЗЪРНЕНИ ХРАНИ БЪЛГАРИЯ АД</v>
      </c>
      <c r="B233" s="595" t="str">
        <f t="shared" si="22"/>
        <v>175410085</v>
      </c>
      <c r="C233" s="599">
        <f t="shared" si="23"/>
        <v>45930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ЗЪРНЕНИ ХРАНИ БЪЛГАРИЯ АД</v>
      </c>
      <c r="B234" s="595" t="str">
        <f t="shared" si="22"/>
        <v>175410085</v>
      </c>
      <c r="C234" s="599">
        <f t="shared" si="23"/>
        <v>45930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ЗЪРНЕНИ ХРАНИ БЪЛГАРИЯ АД</v>
      </c>
      <c r="B235" s="595" t="str">
        <f t="shared" si="22"/>
        <v>175410085</v>
      </c>
      <c r="C235" s="599">
        <f t="shared" si="23"/>
        <v>45930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ЗЪРНЕНИ ХРАНИ БЪЛГАРИЯ АД</v>
      </c>
      <c r="B236" s="595" t="str">
        <f t="shared" si="22"/>
        <v>175410085</v>
      </c>
      <c r="C236" s="599">
        <f t="shared" si="23"/>
        <v>45930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195660</v>
      </c>
    </row>
    <row r="237" spans="1:8">
      <c r="A237" s="595" t="str">
        <f t="shared" si="21"/>
        <v>ЗЪРНЕНИ ХРАНИ БЪЛГАРИЯ АД</v>
      </c>
      <c r="B237" s="595" t="str">
        <f t="shared" si="22"/>
        <v>175410085</v>
      </c>
      <c r="C237" s="599">
        <f t="shared" si="23"/>
        <v>45930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ЗЪРНЕНИ ХРАНИ БЪЛГАРИЯ АД</v>
      </c>
      <c r="B238" s="595" t="str">
        <f t="shared" si="22"/>
        <v>175410085</v>
      </c>
      <c r="C238" s="599">
        <f t="shared" si="23"/>
        <v>45930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ЗЪРНЕНИ ХРАНИ БЪЛГАРИЯ АД</v>
      </c>
      <c r="B239" s="595" t="str">
        <f t="shared" si="22"/>
        <v>175410085</v>
      </c>
      <c r="C239" s="599">
        <f t="shared" si="23"/>
        <v>45930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195660</v>
      </c>
    </row>
    <row r="240" spans="1:8">
      <c r="A240" s="595" t="str">
        <f t="shared" si="21"/>
        <v>ЗЪРНЕНИ ХРАНИ БЪЛГАРИЯ АД</v>
      </c>
      <c r="B240" s="595" t="str">
        <f t="shared" si="22"/>
        <v>175410085</v>
      </c>
      <c r="C240" s="599">
        <f t="shared" si="23"/>
        <v>45930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16113</v>
      </c>
    </row>
    <row r="241" spans="1:8">
      <c r="A241" s="595" t="str">
        <f t="shared" si="21"/>
        <v>ЗЪРНЕНИ ХРАНИ БЪЛГАРИЯ АД</v>
      </c>
      <c r="B241" s="595" t="str">
        <f t="shared" si="22"/>
        <v>175410085</v>
      </c>
      <c r="C241" s="599">
        <f t="shared" si="23"/>
        <v>45930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ЗЪРНЕНИ ХРАНИ БЪЛГАРИЯ АД</v>
      </c>
      <c r="B242" s="595" t="str">
        <f t="shared" si="22"/>
        <v>175410085</v>
      </c>
      <c r="C242" s="599">
        <f t="shared" si="23"/>
        <v>45930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ЗЪРНЕНИ ХРАНИ БЪЛГАРИЯ АД</v>
      </c>
      <c r="B243" s="595" t="str">
        <f t="shared" si="22"/>
        <v>175410085</v>
      </c>
      <c r="C243" s="599">
        <f t="shared" si="23"/>
        <v>45930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ЗЪРНЕНИ ХРАНИ БЪЛГАРИЯ АД</v>
      </c>
      <c r="B244" s="595" t="str">
        <f t="shared" si="22"/>
        <v>175410085</v>
      </c>
      <c r="C244" s="599">
        <f t="shared" si="23"/>
        <v>45930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16113</v>
      </c>
    </row>
    <row r="245" spans="1:8">
      <c r="A245" s="595" t="str">
        <f t="shared" si="21"/>
        <v>ЗЪРНЕНИ ХРАНИ БЪЛГАРИЯ АД</v>
      </c>
      <c r="B245" s="595" t="str">
        <f t="shared" si="22"/>
        <v>175410085</v>
      </c>
      <c r="C245" s="599">
        <f t="shared" si="23"/>
        <v>45930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ЗЪРНЕНИ ХРАНИ БЪЛГАРИЯ АД</v>
      </c>
      <c r="B246" s="595" t="str">
        <f t="shared" si="22"/>
        <v>175410085</v>
      </c>
      <c r="C246" s="599">
        <f t="shared" si="23"/>
        <v>45930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ЗЪРНЕНИ ХРАНИ БЪЛГАРИЯ АД</v>
      </c>
      <c r="B247" s="595" t="str">
        <f t="shared" si="22"/>
        <v>175410085</v>
      </c>
      <c r="C247" s="599">
        <f t="shared" si="23"/>
        <v>45930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ЗЪРНЕНИ ХРАНИ БЪЛГАРИЯ АД</v>
      </c>
      <c r="B248" s="595" t="str">
        <f t="shared" si="22"/>
        <v>175410085</v>
      </c>
      <c r="C248" s="599">
        <f t="shared" si="23"/>
        <v>45930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ЗЪРНЕНИ ХРАНИ БЪЛГАРИЯ АД</v>
      </c>
      <c r="B249" s="595" t="str">
        <f t="shared" si="22"/>
        <v>175410085</v>
      </c>
      <c r="C249" s="599">
        <f t="shared" si="23"/>
        <v>45930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ЗЪРНЕНИ ХРАНИ БЪЛГАРИЯ АД</v>
      </c>
      <c r="B250" s="595" t="str">
        <f t="shared" si="22"/>
        <v>175410085</v>
      </c>
      <c r="C250" s="599">
        <f t="shared" si="23"/>
        <v>45930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ЗЪРНЕНИ ХРАНИ БЪЛГАРИЯ АД</v>
      </c>
      <c r="B251" s="595" t="str">
        <f t="shared" si="22"/>
        <v>175410085</v>
      </c>
      <c r="C251" s="599">
        <f t="shared" si="23"/>
        <v>45930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ЗЪРНЕНИ ХРАНИ БЪЛГАРИЯ АД</v>
      </c>
      <c r="B252" s="595" t="str">
        <f t="shared" si="22"/>
        <v>175410085</v>
      </c>
      <c r="C252" s="599">
        <f t="shared" si="23"/>
        <v>45930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ЗЪРНЕНИ ХРАНИ БЪЛГАРИЯ АД</v>
      </c>
      <c r="B253" s="595" t="str">
        <f t="shared" si="22"/>
        <v>175410085</v>
      </c>
      <c r="C253" s="599">
        <f t="shared" si="23"/>
        <v>45930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ЗЪРНЕНИ ХРАНИ БЪЛГАРИЯ АД</v>
      </c>
      <c r="B254" s="595" t="str">
        <f t="shared" si="22"/>
        <v>175410085</v>
      </c>
      <c r="C254" s="599">
        <f t="shared" si="23"/>
        <v>45930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ЗЪРНЕНИ ХРАНИ БЪЛГАРИЯ АД</v>
      </c>
      <c r="B255" s="595" t="str">
        <f t="shared" si="22"/>
        <v>175410085</v>
      </c>
      <c r="C255" s="599">
        <f t="shared" si="23"/>
        <v>45930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ЗЪРНЕНИ ХРАНИ БЪЛГАРИЯ АД</v>
      </c>
      <c r="B256" s="595" t="str">
        <f t="shared" si="22"/>
        <v>175410085</v>
      </c>
      <c r="C256" s="599">
        <f t="shared" si="23"/>
        <v>45930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ЗЪРНЕНИ ХРАНИ БЪЛГАРИЯ АД</v>
      </c>
      <c r="B257" s="595" t="str">
        <f t="shared" si="22"/>
        <v>175410085</v>
      </c>
      <c r="C257" s="599">
        <f t="shared" si="23"/>
        <v>45930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ЗЪРНЕНИ ХРАНИ БЪЛГАРИЯ АД</v>
      </c>
      <c r="B258" s="595" t="str">
        <f t="shared" si="22"/>
        <v>175410085</v>
      </c>
      <c r="C258" s="599">
        <f t="shared" si="23"/>
        <v>45930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16113</v>
      </c>
    </row>
    <row r="259" spans="1:8">
      <c r="A259" s="595" t="str">
        <f t="shared" si="21"/>
        <v>ЗЪРНЕНИ ХРАНИ БЪЛГАРИЯ АД</v>
      </c>
      <c r="B259" s="595" t="str">
        <f t="shared" si="22"/>
        <v>175410085</v>
      </c>
      <c r="C259" s="599">
        <f t="shared" si="23"/>
        <v>45930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ЗЪРНЕНИ ХРАНИ БЪЛГАРИЯ АД</v>
      </c>
      <c r="B260" s="595" t="str">
        <f t="shared" si="22"/>
        <v>175410085</v>
      </c>
      <c r="C260" s="599">
        <f t="shared" si="23"/>
        <v>45930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ЗЪРНЕНИ ХРАНИ БЪЛГАРИЯ АД</v>
      </c>
      <c r="B261" s="595" t="str">
        <f t="shared" si="22"/>
        <v>175410085</v>
      </c>
      <c r="C261" s="599">
        <f t="shared" si="23"/>
        <v>45930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16113</v>
      </c>
    </row>
    <row r="262" spans="1:8">
      <c r="A262" s="595" t="str">
        <f t="shared" si="21"/>
        <v>ЗЪРНЕНИ ХРАНИ БЪЛГАРИЯ АД</v>
      </c>
      <c r="B262" s="595" t="str">
        <f t="shared" si="22"/>
        <v>175410085</v>
      </c>
      <c r="C262" s="599">
        <f t="shared" si="23"/>
        <v>45930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ЗЪРНЕНИ ХРАНИ БЪЛГАРИЯ АД</v>
      </c>
      <c r="B263" s="595" t="str">
        <f t="shared" si="22"/>
        <v>175410085</v>
      </c>
      <c r="C263" s="599">
        <f t="shared" si="23"/>
        <v>45930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ЗЪРНЕНИ ХРАНИ БЪЛГАРИЯ АД</v>
      </c>
      <c r="B264" s="595" t="str">
        <f t="shared" si="22"/>
        <v>175410085</v>
      </c>
      <c r="C264" s="599">
        <f t="shared" si="23"/>
        <v>45930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ЗЪРНЕНИ ХРАНИ БЪЛГАРИЯ АД</v>
      </c>
      <c r="B265" s="595" t="str">
        <f t="shared" si="22"/>
        <v>175410085</v>
      </c>
      <c r="C265" s="599">
        <f t="shared" si="23"/>
        <v>45930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ЗЪРНЕНИ ХРАНИ БЪЛГАРИЯ АД</v>
      </c>
      <c r="B266" s="595" t="str">
        <f t="shared" si="22"/>
        <v>175410085</v>
      </c>
      <c r="C266" s="599">
        <f t="shared" si="23"/>
        <v>45930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ЗЪРНЕНИ ХРАНИ БЪЛГАРИЯ АД</v>
      </c>
      <c r="B267" s="595" t="str">
        <f t="shared" si="22"/>
        <v>175410085</v>
      </c>
      <c r="C267" s="599">
        <f t="shared" si="23"/>
        <v>45930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ЗЪРНЕНИ ХРАНИ БЪЛГАРИЯ АД</v>
      </c>
      <c r="B268" s="595" t="str">
        <f t="shared" si="22"/>
        <v>175410085</v>
      </c>
      <c r="C268" s="599">
        <f t="shared" si="23"/>
        <v>45930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ЗЪРНЕНИ ХРАНИ БЪЛГАРИЯ АД</v>
      </c>
      <c r="B269" s="595" t="str">
        <f t="shared" si="22"/>
        <v>175410085</v>
      </c>
      <c r="C269" s="599">
        <f t="shared" si="23"/>
        <v>45930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ЗЪРНЕНИ ХРАНИ БЪЛГАРИЯ АД</v>
      </c>
      <c r="B270" s="595" t="str">
        <f t="shared" si="22"/>
        <v>175410085</v>
      </c>
      <c r="C270" s="599">
        <f t="shared" si="23"/>
        <v>45930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ЗЪРНЕНИ ХРАНИ БЪЛГАРИЯ АД</v>
      </c>
      <c r="B271" s="595" t="str">
        <f t="shared" si="22"/>
        <v>175410085</v>
      </c>
      <c r="C271" s="599">
        <f t="shared" si="23"/>
        <v>45930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ЗЪРНЕНИ ХРАНИ БЪЛГАРИЯ АД</v>
      </c>
      <c r="B272" s="595" t="str">
        <f t="shared" si="22"/>
        <v>175410085</v>
      </c>
      <c r="C272" s="599">
        <f t="shared" si="23"/>
        <v>45930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ЗЪРНЕНИ ХРАНИ БЪЛГАРИЯ АД</v>
      </c>
      <c r="B273" s="595" t="str">
        <f t="shared" si="22"/>
        <v>175410085</v>
      </c>
      <c r="C273" s="599">
        <f t="shared" si="23"/>
        <v>45930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ЗЪРНЕНИ ХРАНИ БЪЛГАРИЯ АД</v>
      </c>
      <c r="B274" s="595" t="str">
        <f t="shared" si="22"/>
        <v>175410085</v>
      </c>
      <c r="C274" s="599">
        <f t="shared" si="23"/>
        <v>45930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ЗЪРНЕНИ ХРАНИ БЪЛГАРИЯ АД</v>
      </c>
      <c r="B275" s="595" t="str">
        <f t="shared" si="22"/>
        <v>175410085</v>
      </c>
      <c r="C275" s="599">
        <f t="shared" si="23"/>
        <v>45930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ЗЪРНЕНИ ХРАНИ БЪЛГАРИЯ АД</v>
      </c>
      <c r="B276" s="595" t="str">
        <f t="shared" si="22"/>
        <v>175410085</v>
      </c>
      <c r="C276" s="599">
        <f t="shared" si="23"/>
        <v>45930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ЗЪРНЕНИ ХРАНИ БЪЛГАРИЯ АД</v>
      </c>
      <c r="B277" s="595" t="str">
        <f t="shared" si="22"/>
        <v>175410085</v>
      </c>
      <c r="C277" s="599">
        <f t="shared" si="23"/>
        <v>45930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ЗЪРНЕНИ ХРАНИ БЪЛГАРИЯ АД</v>
      </c>
      <c r="B278" s="595" t="str">
        <f t="shared" si="22"/>
        <v>175410085</v>
      </c>
      <c r="C278" s="599">
        <f t="shared" si="23"/>
        <v>45930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ЗЪРНЕНИ ХРАНИ БЪЛГАРИЯ АД</v>
      </c>
      <c r="B279" s="595" t="str">
        <f t="shared" si="22"/>
        <v>175410085</v>
      </c>
      <c r="C279" s="599">
        <f t="shared" si="23"/>
        <v>45930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ЗЪРНЕНИ ХРАНИ БЪЛГАРИЯ АД</v>
      </c>
      <c r="B280" s="595" t="str">
        <f t="shared" si="22"/>
        <v>175410085</v>
      </c>
      <c r="C280" s="599">
        <f t="shared" si="23"/>
        <v>45930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ЗЪРНЕНИ ХРАНИ БЪЛГАРИЯ АД</v>
      </c>
      <c r="B281" s="595" t="str">
        <f t="shared" si="22"/>
        <v>175410085</v>
      </c>
      <c r="C281" s="599">
        <f t="shared" si="23"/>
        <v>45930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ЗЪРНЕНИ ХРАНИ БЪЛГАРИЯ АД</v>
      </c>
      <c r="B282" s="595" t="str">
        <f t="shared" ref="B282:B345" si="25">pdeBulstat</f>
        <v>175410085</v>
      </c>
      <c r="C282" s="599">
        <f t="shared" ref="C282:C345" si="26">endDate</f>
        <v>45930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ЗЪРНЕНИ ХРАНИ БЪЛГАРИЯ АД</v>
      </c>
      <c r="B283" s="595" t="str">
        <f t="shared" si="25"/>
        <v>175410085</v>
      </c>
      <c r="C283" s="599">
        <f t="shared" si="26"/>
        <v>45930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ЗЪРНЕНИ ХРАНИ БЪЛГАРИЯ АД</v>
      </c>
      <c r="B284" s="595" t="str">
        <f t="shared" si="25"/>
        <v>175410085</v>
      </c>
      <c r="C284" s="599">
        <f t="shared" si="26"/>
        <v>45930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17453</v>
      </c>
    </row>
    <row r="285" spans="1:8">
      <c r="A285" s="595" t="str">
        <f t="shared" si="24"/>
        <v>ЗЪРНЕНИ ХРАНИ БЪЛГАРИЯ АД</v>
      </c>
      <c r="B285" s="595" t="str">
        <f t="shared" si="25"/>
        <v>175410085</v>
      </c>
      <c r="C285" s="599">
        <f t="shared" si="26"/>
        <v>45930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ЗЪРНЕНИ ХРАНИ БЪЛГАРИЯ АД</v>
      </c>
      <c r="B286" s="595" t="str">
        <f t="shared" si="25"/>
        <v>175410085</v>
      </c>
      <c r="C286" s="599">
        <f t="shared" si="26"/>
        <v>45930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ЗЪРНЕНИ ХРАНИ БЪЛГАРИЯ АД</v>
      </c>
      <c r="B287" s="595" t="str">
        <f t="shared" si="25"/>
        <v>175410085</v>
      </c>
      <c r="C287" s="599">
        <f t="shared" si="26"/>
        <v>45930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ЗЪРНЕНИ ХРАНИ БЪЛГАРИЯ АД</v>
      </c>
      <c r="B288" s="595" t="str">
        <f t="shared" si="25"/>
        <v>175410085</v>
      </c>
      <c r="C288" s="599">
        <f t="shared" si="26"/>
        <v>45930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17453</v>
      </c>
    </row>
    <row r="289" spans="1:8">
      <c r="A289" s="595" t="str">
        <f t="shared" si="24"/>
        <v>ЗЪРНЕНИ ХРАНИ БЪЛГАРИЯ АД</v>
      </c>
      <c r="B289" s="595" t="str">
        <f t="shared" si="25"/>
        <v>175410085</v>
      </c>
      <c r="C289" s="599">
        <f t="shared" si="26"/>
        <v>45930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ЗЪРНЕНИ ХРАНИ БЪЛГАРИЯ АД</v>
      </c>
      <c r="B290" s="595" t="str">
        <f t="shared" si="25"/>
        <v>175410085</v>
      </c>
      <c r="C290" s="599">
        <f t="shared" si="26"/>
        <v>45930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ЗЪРНЕНИ ХРАНИ БЪЛГАРИЯ АД</v>
      </c>
      <c r="B291" s="595" t="str">
        <f t="shared" si="25"/>
        <v>175410085</v>
      </c>
      <c r="C291" s="599">
        <f t="shared" si="26"/>
        <v>45930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ЗЪРНЕНИ ХРАНИ БЪЛГАРИЯ АД</v>
      </c>
      <c r="B292" s="595" t="str">
        <f t="shared" si="25"/>
        <v>175410085</v>
      </c>
      <c r="C292" s="599">
        <f t="shared" si="26"/>
        <v>45930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ЗЪРНЕНИ ХРАНИ БЪЛГАРИЯ АД</v>
      </c>
      <c r="B293" s="595" t="str">
        <f t="shared" si="25"/>
        <v>175410085</v>
      </c>
      <c r="C293" s="599">
        <f t="shared" si="26"/>
        <v>45930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ЗЪРНЕНИ ХРАНИ БЪЛГАРИЯ АД</v>
      </c>
      <c r="B294" s="595" t="str">
        <f t="shared" si="25"/>
        <v>175410085</v>
      </c>
      <c r="C294" s="599">
        <f t="shared" si="26"/>
        <v>45930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ЗЪРНЕНИ ХРАНИ БЪЛГАРИЯ АД</v>
      </c>
      <c r="B295" s="595" t="str">
        <f t="shared" si="25"/>
        <v>175410085</v>
      </c>
      <c r="C295" s="599">
        <f t="shared" si="26"/>
        <v>45930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ЗЪРНЕНИ ХРАНИ БЪЛГАРИЯ АД</v>
      </c>
      <c r="B296" s="595" t="str">
        <f t="shared" si="25"/>
        <v>175410085</v>
      </c>
      <c r="C296" s="599">
        <f t="shared" si="26"/>
        <v>45930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ЗЪРНЕНИ ХРАНИ БЪЛГАРИЯ АД</v>
      </c>
      <c r="B297" s="595" t="str">
        <f t="shared" si="25"/>
        <v>175410085</v>
      </c>
      <c r="C297" s="599">
        <f t="shared" si="26"/>
        <v>45930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ЗЪРНЕНИ ХРАНИ БЪЛГАРИЯ АД</v>
      </c>
      <c r="B298" s="595" t="str">
        <f t="shared" si="25"/>
        <v>175410085</v>
      </c>
      <c r="C298" s="599">
        <f t="shared" si="26"/>
        <v>45930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ЗЪРНЕНИ ХРАНИ БЪЛГАРИЯ АД</v>
      </c>
      <c r="B299" s="595" t="str">
        <f t="shared" si="25"/>
        <v>175410085</v>
      </c>
      <c r="C299" s="599">
        <f t="shared" si="26"/>
        <v>45930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ЗЪРНЕНИ ХРАНИ БЪЛГАРИЯ АД</v>
      </c>
      <c r="B300" s="595" t="str">
        <f t="shared" si="25"/>
        <v>175410085</v>
      </c>
      <c r="C300" s="599">
        <f t="shared" si="26"/>
        <v>45930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ЗЪРНЕНИ ХРАНИ БЪЛГАРИЯ АД</v>
      </c>
      <c r="B301" s="595" t="str">
        <f t="shared" si="25"/>
        <v>175410085</v>
      </c>
      <c r="C301" s="599">
        <f t="shared" si="26"/>
        <v>45930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ЗЪРНЕНИ ХРАНИ БЪЛГАРИЯ АД</v>
      </c>
      <c r="B302" s="595" t="str">
        <f t="shared" si="25"/>
        <v>175410085</v>
      </c>
      <c r="C302" s="599">
        <f t="shared" si="26"/>
        <v>45930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17453</v>
      </c>
    </row>
    <row r="303" spans="1:8">
      <c r="A303" s="595" t="str">
        <f t="shared" si="24"/>
        <v>ЗЪРНЕНИ ХРАНИ БЪЛГАРИЯ АД</v>
      </c>
      <c r="B303" s="595" t="str">
        <f t="shared" si="25"/>
        <v>175410085</v>
      </c>
      <c r="C303" s="599">
        <f t="shared" si="26"/>
        <v>45930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ЗЪРНЕНИ ХРАНИ БЪЛГАРИЯ АД</v>
      </c>
      <c r="B304" s="595" t="str">
        <f t="shared" si="25"/>
        <v>175410085</v>
      </c>
      <c r="C304" s="599">
        <f t="shared" si="26"/>
        <v>45930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ЗЪРНЕНИ ХРАНИ БЪЛГАРИЯ АД</v>
      </c>
      <c r="B305" s="595" t="str">
        <f t="shared" si="25"/>
        <v>175410085</v>
      </c>
      <c r="C305" s="599">
        <f t="shared" si="26"/>
        <v>45930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17453</v>
      </c>
    </row>
    <row r="306" spans="1:8">
      <c r="A306" s="595" t="str">
        <f t="shared" si="24"/>
        <v>ЗЪРНЕНИ ХРАНИ БЪЛГАРИЯ АД</v>
      </c>
      <c r="B306" s="595" t="str">
        <f t="shared" si="25"/>
        <v>175410085</v>
      </c>
      <c r="C306" s="599">
        <f t="shared" si="26"/>
        <v>45930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ЗЪРНЕНИ ХРАНИ БЪЛГАРИЯ АД</v>
      </c>
      <c r="B307" s="595" t="str">
        <f t="shared" si="25"/>
        <v>175410085</v>
      </c>
      <c r="C307" s="599">
        <f t="shared" si="26"/>
        <v>45930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ЗЪРНЕНИ ХРАНИ БЪЛГАРИЯ АД</v>
      </c>
      <c r="B308" s="595" t="str">
        <f t="shared" si="25"/>
        <v>175410085</v>
      </c>
      <c r="C308" s="599">
        <f t="shared" si="26"/>
        <v>45930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ЗЪРНЕНИ ХРАНИ БЪЛГАРИЯ АД</v>
      </c>
      <c r="B309" s="595" t="str">
        <f t="shared" si="25"/>
        <v>175410085</v>
      </c>
      <c r="C309" s="599">
        <f t="shared" si="26"/>
        <v>45930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ЗЪРНЕНИ ХРАНИ БЪЛГАРИЯ АД</v>
      </c>
      <c r="B310" s="595" t="str">
        <f t="shared" si="25"/>
        <v>175410085</v>
      </c>
      <c r="C310" s="599">
        <f t="shared" si="26"/>
        <v>45930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ЗЪРНЕНИ ХРАНИ БЪЛГАРИЯ АД</v>
      </c>
      <c r="B311" s="595" t="str">
        <f t="shared" si="25"/>
        <v>175410085</v>
      </c>
      <c r="C311" s="599">
        <f t="shared" si="26"/>
        <v>45930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ЗЪРНЕНИ ХРАНИ БЪЛГАРИЯ АД</v>
      </c>
      <c r="B312" s="595" t="str">
        <f t="shared" si="25"/>
        <v>175410085</v>
      </c>
      <c r="C312" s="599">
        <f t="shared" si="26"/>
        <v>45930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ЗЪРНЕНИ ХРАНИ БЪЛГАРИЯ АД</v>
      </c>
      <c r="B313" s="595" t="str">
        <f t="shared" si="25"/>
        <v>175410085</v>
      </c>
      <c r="C313" s="599">
        <f t="shared" si="26"/>
        <v>45930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ЗЪРНЕНИ ХРАНИ БЪЛГАРИЯ АД</v>
      </c>
      <c r="B314" s="595" t="str">
        <f t="shared" si="25"/>
        <v>175410085</v>
      </c>
      <c r="C314" s="599">
        <f t="shared" si="26"/>
        <v>45930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ЗЪРНЕНИ ХРАНИ БЪЛГАРИЯ АД</v>
      </c>
      <c r="B315" s="595" t="str">
        <f t="shared" si="25"/>
        <v>175410085</v>
      </c>
      <c r="C315" s="599">
        <f t="shared" si="26"/>
        <v>45930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ЗЪРНЕНИ ХРАНИ БЪЛГАРИЯ АД</v>
      </c>
      <c r="B316" s="595" t="str">
        <f t="shared" si="25"/>
        <v>175410085</v>
      </c>
      <c r="C316" s="599">
        <f t="shared" si="26"/>
        <v>45930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ЗЪРНЕНИ ХРАНИ БЪЛГАРИЯ АД</v>
      </c>
      <c r="B317" s="595" t="str">
        <f t="shared" si="25"/>
        <v>175410085</v>
      </c>
      <c r="C317" s="599">
        <f t="shared" si="26"/>
        <v>45930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ЗЪРНЕНИ ХРАНИ БЪЛГАРИЯ АД</v>
      </c>
      <c r="B318" s="595" t="str">
        <f t="shared" si="25"/>
        <v>175410085</v>
      </c>
      <c r="C318" s="599">
        <f t="shared" si="26"/>
        <v>45930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ЗЪРНЕНИ ХРАНИ БЪЛГАРИЯ АД</v>
      </c>
      <c r="B319" s="595" t="str">
        <f t="shared" si="25"/>
        <v>175410085</v>
      </c>
      <c r="C319" s="599">
        <f t="shared" si="26"/>
        <v>45930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ЗЪРНЕНИ ХРАНИ БЪЛГАРИЯ АД</v>
      </c>
      <c r="B320" s="595" t="str">
        <f t="shared" si="25"/>
        <v>175410085</v>
      </c>
      <c r="C320" s="599">
        <f t="shared" si="26"/>
        <v>45930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ЗЪРНЕНИ ХРАНИ БЪЛГАРИЯ АД</v>
      </c>
      <c r="B321" s="595" t="str">
        <f t="shared" si="25"/>
        <v>175410085</v>
      </c>
      <c r="C321" s="599">
        <f t="shared" si="26"/>
        <v>45930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ЗЪРНЕНИ ХРАНИ БЪЛГАРИЯ АД</v>
      </c>
      <c r="B322" s="595" t="str">
        <f t="shared" si="25"/>
        <v>175410085</v>
      </c>
      <c r="C322" s="599">
        <f t="shared" si="26"/>
        <v>45930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ЗЪРНЕНИ ХРАНИ БЪЛГАРИЯ АД</v>
      </c>
      <c r="B323" s="595" t="str">
        <f t="shared" si="25"/>
        <v>175410085</v>
      </c>
      <c r="C323" s="599">
        <f t="shared" si="26"/>
        <v>45930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ЗЪРНЕНИ ХРАНИ БЪЛГАРИЯ АД</v>
      </c>
      <c r="B324" s="595" t="str">
        <f t="shared" si="25"/>
        <v>175410085</v>
      </c>
      <c r="C324" s="599">
        <f t="shared" si="26"/>
        <v>45930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ЗЪРНЕНИ ХРАНИ БЪЛГАРИЯ АД</v>
      </c>
      <c r="B325" s="595" t="str">
        <f t="shared" si="25"/>
        <v>175410085</v>
      </c>
      <c r="C325" s="599">
        <f t="shared" si="26"/>
        <v>45930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ЗЪРНЕНИ ХРАНИ БЪЛГАРИЯ АД</v>
      </c>
      <c r="B326" s="595" t="str">
        <f t="shared" si="25"/>
        <v>175410085</v>
      </c>
      <c r="C326" s="599">
        <f t="shared" si="26"/>
        <v>45930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ЗЪРНЕНИ ХРАНИ БЪЛГАРИЯ АД</v>
      </c>
      <c r="B327" s="595" t="str">
        <f t="shared" si="25"/>
        <v>175410085</v>
      </c>
      <c r="C327" s="599">
        <f t="shared" si="26"/>
        <v>45930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ЗЪРНЕНИ ХРАНИ БЪЛГАРИЯ АД</v>
      </c>
      <c r="B328" s="595" t="str">
        <f t="shared" si="25"/>
        <v>175410085</v>
      </c>
      <c r="C328" s="599">
        <f t="shared" si="26"/>
        <v>45930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17776</v>
      </c>
    </row>
    <row r="329" spans="1:8">
      <c r="A329" s="595" t="str">
        <f t="shared" si="24"/>
        <v>ЗЪРНЕНИ ХРАНИ БЪЛГАРИЯ АД</v>
      </c>
      <c r="B329" s="595" t="str">
        <f t="shared" si="25"/>
        <v>175410085</v>
      </c>
      <c r="C329" s="599">
        <f t="shared" si="26"/>
        <v>45930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ЗЪРНЕНИ ХРАНИ БЪЛГАРИЯ АД</v>
      </c>
      <c r="B330" s="595" t="str">
        <f t="shared" si="25"/>
        <v>175410085</v>
      </c>
      <c r="C330" s="599">
        <f t="shared" si="26"/>
        <v>45930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ЗЪРНЕНИ ХРАНИ БЪЛГАРИЯ АД</v>
      </c>
      <c r="B331" s="595" t="str">
        <f t="shared" si="25"/>
        <v>175410085</v>
      </c>
      <c r="C331" s="599">
        <f t="shared" si="26"/>
        <v>45930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ЗЪРНЕНИ ХРАНИ БЪЛГАРИЯ АД</v>
      </c>
      <c r="B332" s="595" t="str">
        <f t="shared" si="25"/>
        <v>175410085</v>
      </c>
      <c r="C332" s="599">
        <f t="shared" si="26"/>
        <v>45930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17776</v>
      </c>
    </row>
    <row r="333" spans="1:8">
      <c r="A333" s="595" t="str">
        <f t="shared" si="24"/>
        <v>ЗЪРНЕНИ ХРАНИ БЪЛГАРИЯ АД</v>
      </c>
      <c r="B333" s="595" t="str">
        <f t="shared" si="25"/>
        <v>175410085</v>
      </c>
      <c r="C333" s="599">
        <f t="shared" si="26"/>
        <v>45930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ЗЪРНЕНИ ХРАНИ БЪЛГАРИЯ АД</v>
      </c>
      <c r="B334" s="595" t="str">
        <f t="shared" si="25"/>
        <v>175410085</v>
      </c>
      <c r="C334" s="599">
        <f t="shared" si="26"/>
        <v>45930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ЗЪРНЕНИ ХРАНИ БЪЛГАРИЯ АД</v>
      </c>
      <c r="B335" s="595" t="str">
        <f t="shared" si="25"/>
        <v>175410085</v>
      </c>
      <c r="C335" s="599">
        <f t="shared" si="26"/>
        <v>45930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ЗЪРНЕНИ ХРАНИ БЪЛГАРИЯ АД</v>
      </c>
      <c r="B336" s="595" t="str">
        <f t="shared" si="25"/>
        <v>175410085</v>
      </c>
      <c r="C336" s="599">
        <f t="shared" si="26"/>
        <v>45930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ЗЪРНЕНИ ХРАНИ БЪЛГАРИЯ АД</v>
      </c>
      <c r="B337" s="595" t="str">
        <f t="shared" si="25"/>
        <v>175410085</v>
      </c>
      <c r="C337" s="599">
        <f t="shared" si="26"/>
        <v>45930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ЗЪРНЕНИ ХРАНИ БЪЛГАРИЯ АД</v>
      </c>
      <c r="B338" s="595" t="str">
        <f t="shared" si="25"/>
        <v>175410085</v>
      </c>
      <c r="C338" s="599">
        <f t="shared" si="26"/>
        <v>45930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ЗЪРНЕНИ ХРАНИ БЪЛГАРИЯ АД</v>
      </c>
      <c r="B339" s="595" t="str">
        <f t="shared" si="25"/>
        <v>175410085</v>
      </c>
      <c r="C339" s="599">
        <f t="shared" si="26"/>
        <v>45930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ЗЪРНЕНИ ХРАНИ БЪЛГАРИЯ АД</v>
      </c>
      <c r="B340" s="595" t="str">
        <f t="shared" si="25"/>
        <v>175410085</v>
      </c>
      <c r="C340" s="599">
        <f t="shared" si="26"/>
        <v>45930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ЗЪРНЕНИ ХРАНИ БЪЛГАРИЯ АД</v>
      </c>
      <c r="B341" s="595" t="str">
        <f t="shared" si="25"/>
        <v>175410085</v>
      </c>
      <c r="C341" s="599">
        <f t="shared" si="26"/>
        <v>45930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ЗЪРНЕНИ ХРАНИ БЪЛГАРИЯ АД</v>
      </c>
      <c r="B342" s="595" t="str">
        <f t="shared" si="25"/>
        <v>175410085</v>
      </c>
      <c r="C342" s="599">
        <f t="shared" si="26"/>
        <v>45930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ЗЪРНЕНИ ХРАНИ БЪЛГАРИЯ АД</v>
      </c>
      <c r="B343" s="595" t="str">
        <f t="shared" si="25"/>
        <v>175410085</v>
      </c>
      <c r="C343" s="599">
        <f t="shared" si="26"/>
        <v>45930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ЗЪРНЕНИ ХРАНИ БЪЛГАРИЯ АД</v>
      </c>
      <c r="B344" s="595" t="str">
        <f t="shared" si="25"/>
        <v>175410085</v>
      </c>
      <c r="C344" s="599">
        <f t="shared" si="26"/>
        <v>45930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ЗЪРНЕНИ ХРАНИ БЪЛГАРИЯ АД</v>
      </c>
      <c r="B345" s="595" t="str">
        <f t="shared" si="25"/>
        <v>175410085</v>
      </c>
      <c r="C345" s="599">
        <f t="shared" si="26"/>
        <v>45930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-1</v>
      </c>
    </row>
    <row r="346" spans="1:8">
      <c r="A346" s="595" t="str">
        <f t="shared" ref="A346:A409" si="27">pdeName</f>
        <v>ЗЪРНЕНИ ХРАНИ БЪЛГАРИЯ АД</v>
      </c>
      <c r="B346" s="595" t="str">
        <f t="shared" ref="B346:B409" si="28">pdeBulstat</f>
        <v>175410085</v>
      </c>
      <c r="C346" s="599">
        <f t="shared" ref="C346:C409" si="29">endDate</f>
        <v>45930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17775</v>
      </c>
    </row>
    <row r="347" spans="1:8">
      <c r="A347" s="595" t="str">
        <f t="shared" si="27"/>
        <v>ЗЪРНЕНИ ХРАНИ БЪЛГАРИЯ АД</v>
      </c>
      <c r="B347" s="595" t="str">
        <f t="shared" si="28"/>
        <v>175410085</v>
      </c>
      <c r="C347" s="599">
        <f t="shared" si="29"/>
        <v>45930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ЗЪРНЕНИ ХРАНИ БЪЛГАРИЯ АД</v>
      </c>
      <c r="B348" s="595" t="str">
        <f t="shared" si="28"/>
        <v>175410085</v>
      </c>
      <c r="C348" s="599">
        <f t="shared" si="29"/>
        <v>45930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ЗЪРНЕНИ ХРАНИ БЪЛГАРИЯ АД</v>
      </c>
      <c r="B349" s="595" t="str">
        <f t="shared" si="28"/>
        <v>175410085</v>
      </c>
      <c r="C349" s="599">
        <f t="shared" si="29"/>
        <v>45930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17775</v>
      </c>
    </row>
    <row r="350" spans="1:8">
      <c r="A350" s="595" t="str">
        <f t="shared" si="27"/>
        <v>ЗЪРНЕНИ ХРАНИ БЪЛГАРИЯ АД</v>
      </c>
      <c r="B350" s="595" t="str">
        <f t="shared" si="28"/>
        <v>175410085</v>
      </c>
      <c r="C350" s="599">
        <f t="shared" si="29"/>
        <v>45930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21849</v>
      </c>
    </row>
    <row r="351" spans="1:8">
      <c r="A351" s="595" t="str">
        <f t="shared" si="27"/>
        <v>ЗЪРНЕНИ ХРАНИ БЪЛГАРИЯ АД</v>
      </c>
      <c r="B351" s="595" t="str">
        <f t="shared" si="28"/>
        <v>175410085</v>
      </c>
      <c r="C351" s="599">
        <f t="shared" si="29"/>
        <v>45930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ЗЪРНЕНИ ХРАНИ БЪЛГАРИЯ АД</v>
      </c>
      <c r="B352" s="595" t="str">
        <f t="shared" si="28"/>
        <v>175410085</v>
      </c>
      <c r="C352" s="599">
        <f t="shared" si="29"/>
        <v>45930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ЗЪРНЕНИ ХРАНИ БЪЛГАРИЯ АД</v>
      </c>
      <c r="B353" s="595" t="str">
        <f t="shared" si="28"/>
        <v>175410085</v>
      </c>
      <c r="C353" s="599">
        <f t="shared" si="29"/>
        <v>45930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ЗЪРНЕНИ ХРАНИ БЪЛГАРИЯ АД</v>
      </c>
      <c r="B354" s="595" t="str">
        <f t="shared" si="28"/>
        <v>175410085</v>
      </c>
      <c r="C354" s="599">
        <f t="shared" si="29"/>
        <v>45930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21849</v>
      </c>
    </row>
    <row r="355" spans="1:8">
      <c r="A355" s="595" t="str">
        <f t="shared" si="27"/>
        <v>ЗЪРНЕНИ ХРАНИ БЪЛГАРИЯ АД</v>
      </c>
      <c r="B355" s="595" t="str">
        <f t="shared" si="28"/>
        <v>175410085</v>
      </c>
      <c r="C355" s="599">
        <f t="shared" si="29"/>
        <v>45930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3734</v>
      </c>
    </row>
    <row r="356" spans="1:8">
      <c r="A356" s="595" t="str">
        <f t="shared" si="27"/>
        <v>ЗЪРНЕНИ ХРАНИ БЪЛГАРИЯ АД</v>
      </c>
      <c r="B356" s="595" t="str">
        <f t="shared" si="28"/>
        <v>175410085</v>
      </c>
      <c r="C356" s="599">
        <f t="shared" si="29"/>
        <v>45930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ЗЪРНЕНИ ХРАНИ БЪЛГАРИЯ АД</v>
      </c>
      <c r="B357" s="595" t="str">
        <f t="shared" si="28"/>
        <v>175410085</v>
      </c>
      <c r="C357" s="599">
        <f t="shared" si="29"/>
        <v>45930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ЗЪРНЕНИ ХРАНИ БЪЛГАРИЯ АД</v>
      </c>
      <c r="B358" s="595" t="str">
        <f t="shared" si="28"/>
        <v>175410085</v>
      </c>
      <c r="C358" s="599">
        <f t="shared" si="29"/>
        <v>45930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ЗЪРНЕНИ ХРАНИ БЪЛГАРИЯ АД</v>
      </c>
      <c r="B359" s="595" t="str">
        <f t="shared" si="28"/>
        <v>175410085</v>
      </c>
      <c r="C359" s="599">
        <f t="shared" si="29"/>
        <v>45930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ЗЪРНЕНИ ХРАНИ БЪЛГАРИЯ АД</v>
      </c>
      <c r="B360" s="595" t="str">
        <f t="shared" si="28"/>
        <v>175410085</v>
      </c>
      <c r="C360" s="599">
        <f t="shared" si="29"/>
        <v>45930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ЗЪРНЕНИ ХРАНИ БЪЛГАРИЯ АД</v>
      </c>
      <c r="B361" s="595" t="str">
        <f t="shared" si="28"/>
        <v>175410085</v>
      </c>
      <c r="C361" s="599">
        <f t="shared" si="29"/>
        <v>45930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ЗЪРНЕНИ ХРАНИ БЪЛГАРИЯ АД</v>
      </c>
      <c r="B362" s="595" t="str">
        <f t="shared" si="28"/>
        <v>175410085</v>
      </c>
      <c r="C362" s="599">
        <f t="shared" si="29"/>
        <v>45930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ЗЪРНЕНИ ХРАНИ БЪЛГАРИЯ АД</v>
      </c>
      <c r="B363" s="595" t="str">
        <f t="shared" si="28"/>
        <v>175410085</v>
      </c>
      <c r="C363" s="599">
        <f t="shared" si="29"/>
        <v>45930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ЗЪРНЕНИ ХРАНИ БЪЛГАРИЯ АД</v>
      </c>
      <c r="B364" s="595" t="str">
        <f t="shared" si="28"/>
        <v>175410085</v>
      </c>
      <c r="C364" s="599">
        <f t="shared" si="29"/>
        <v>45930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ЗЪРНЕНИ ХРАНИ БЪЛГАРИЯ АД</v>
      </c>
      <c r="B365" s="595" t="str">
        <f t="shared" si="28"/>
        <v>175410085</v>
      </c>
      <c r="C365" s="599">
        <f t="shared" si="29"/>
        <v>45930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ЗЪРНЕНИ ХРАНИ БЪЛГАРИЯ АД</v>
      </c>
      <c r="B366" s="595" t="str">
        <f t="shared" si="28"/>
        <v>175410085</v>
      </c>
      <c r="C366" s="599">
        <f t="shared" si="29"/>
        <v>45930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ЗЪРНЕНИ ХРАНИ БЪЛГАРИЯ АД</v>
      </c>
      <c r="B367" s="595" t="str">
        <f t="shared" si="28"/>
        <v>175410085</v>
      </c>
      <c r="C367" s="599">
        <f t="shared" si="29"/>
        <v>45930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ЗЪРНЕНИ ХРАНИ БЪЛГАРИЯ АД</v>
      </c>
      <c r="B368" s="595" t="str">
        <f t="shared" si="28"/>
        <v>175410085</v>
      </c>
      <c r="C368" s="599">
        <f t="shared" si="29"/>
        <v>45930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25583</v>
      </c>
    </row>
    <row r="369" spans="1:8">
      <c r="A369" s="595" t="str">
        <f t="shared" si="27"/>
        <v>ЗЪРНЕНИ ХРАНИ БЪЛГАРИЯ АД</v>
      </c>
      <c r="B369" s="595" t="str">
        <f t="shared" si="28"/>
        <v>175410085</v>
      </c>
      <c r="C369" s="599">
        <f t="shared" si="29"/>
        <v>45930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ЗЪРНЕНИ ХРАНИ БЪЛГАРИЯ АД</v>
      </c>
      <c r="B370" s="595" t="str">
        <f t="shared" si="28"/>
        <v>175410085</v>
      </c>
      <c r="C370" s="599">
        <f t="shared" si="29"/>
        <v>45930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ЗЪРНЕНИ ХРАНИ БЪЛГАРИЯ АД</v>
      </c>
      <c r="B371" s="595" t="str">
        <f t="shared" si="28"/>
        <v>175410085</v>
      </c>
      <c r="C371" s="599">
        <f t="shared" si="29"/>
        <v>45930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25583</v>
      </c>
    </row>
    <row r="372" spans="1:8">
      <c r="A372" s="595" t="str">
        <f t="shared" si="27"/>
        <v>ЗЪРНЕНИ ХРАНИ БЪЛГАРИЯ АД</v>
      </c>
      <c r="B372" s="595" t="str">
        <f t="shared" si="28"/>
        <v>175410085</v>
      </c>
      <c r="C372" s="599">
        <f t="shared" si="29"/>
        <v>45930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0</v>
      </c>
    </row>
    <row r="373" spans="1:8">
      <c r="A373" s="595" t="str">
        <f t="shared" si="27"/>
        <v>ЗЪРНЕНИ ХРАНИ БЪЛГАРИЯ АД</v>
      </c>
      <c r="B373" s="595" t="str">
        <f t="shared" si="28"/>
        <v>175410085</v>
      </c>
      <c r="C373" s="599">
        <f t="shared" si="29"/>
        <v>45930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ЗЪРНЕНИ ХРАНИ БЪЛГАРИЯ АД</v>
      </c>
      <c r="B374" s="595" t="str">
        <f t="shared" si="28"/>
        <v>175410085</v>
      </c>
      <c r="C374" s="599">
        <f t="shared" si="29"/>
        <v>45930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ЗЪРНЕНИ ХРАНИ БЪЛГАРИЯ АД</v>
      </c>
      <c r="B375" s="595" t="str">
        <f t="shared" si="28"/>
        <v>175410085</v>
      </c>
      <c r="C375" s="599">
        <f t="shared" si="29"/>
        <v>45930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ЗЪРНЕНИ ХРАНИ БЪЛГАРИЯ АД</v>
      </c>
      <c r="B376" s="595" t="str">
        <f t="shared" si="28"/>
        <v>175410085</v>
      </c>
      <c r="C376" s="599">
        <f t="shared" si="29"/>
        <v>45930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0</v>
      </c>
    </row>
    <row r="377" spans="1:8">
      <c r="A377" s="595" t="str">
        <f t="shared" si="27"/>
        <v>ЗЪРНЕНИ ХРАНИ БЪЛГАРИЯ АД</v>
      </c>
      <c r="B377" s="595" t="str">
        <f t="shared" si="28"/>
        <v>175410085</v>
      </c>
      <c r="C377" s="599">
        <f t="shared" si="29"/>
        <v>45930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ЗЪРНЕНИ ХРАНИ БЪЛГАРИЯ АД</v>
      </c>
      <c r="B378" s="595" t="str">
        <f t="shared" si="28"/>
        <v>175410085</v>
      </c>
      <c r="C378" s="599">
        <f t="shared" si="29"/>
        <v>45930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ЗЪРНЕНИ ХРАНИ БЪЛГАРИЯ АД</v>
      </c>
      <c r="B379" s="595" t="str">
        <f t="shared" si="28"/>
        <v>175410085</v>
      </c>
      <c r="C379" s="599">
        <f t="shared" si="29"/>
        <v>45930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ЗЪРНЕНИ ХРАНИ БЪЛГАРИЯ АД</v>
      </c>
      <c r="B380" s="595" t="str">
        <f t="shared" si="28"/>
        <v>175410085</v>
      </c>
      <c r="C380" s="599">
        <f t="shared" si="29"/>
        <v>45930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ЗЪРНЕНИ ХРАНИ БЪЛГАРИЯ АД</v>
      </c>
      <c r="B381" s="595" t="str">
        <f t="shared" si="28"/>
        <v>175410085</v>
      </c>
      <c r="C381" s="599">
        <f t="shared" si="29"/>
        <v>45930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ЗЪРНЕНИ ХРАНИ БЪЛГАРИЯ АД</v>
      </c>
      <c r="B382" s="595" t="str">
        <f t="shared" si="28"/>
        <v>175410085</v>
      </c>
      <c r="C382" s="599">
        <f t="shared" si="29"/>
        <v>45930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ЗЪРНЕНИ ХРАНИ БЪЛГАРИЯ АД</v>
      </c>
      <c r="B383" s="595" t="str">
        <f t="shared" si="28"/>
        <v>175410085</v>
      </c>
      <c r="C383" s="599">
        <f t="shared" si="29"/>
        <v>45930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ЗЪРНЕНИ ХРАНИ БЪЛГАРИЯ АД</v>
      </c>
      <c r="B384" s="595" t="str">
        <f t="shared" si="28"/>
        <v>175410085</v>
      </c>
      <c r="C384" s="599">
        <f t="shared" si="29"/>
        <v>45930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ЗЪРНЕНИ ХРАНИ БЪЛГАРИЯ АД</v>
      </c>
      <c r="B385" s="595" t="str">
        <f t="shared" si="28"/>
        <v>175410085</v>
      </c>
      <c r="C385" s="599">
        <f t="shared" si="29"/>
        <v>45930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ЗЪРНЕНИ ХРАНИ БЪЛГАРИЯ АД</v>
      </c>
      <c r="B386" s="595" t="str">
        <f t="shared" si="28"/>
        <v>175410085</v>
      </c>
      <c r="C386" s="599">
        <f t="shared" si="29"/>
        <v>45930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ЗЪРНЕНИ ХРАНИ БЪЛГАРИЯ АД</v>
      </c>
      <c r="B387" s="595" t="str">
        <f t="shared" si="28"/>
        <v>175410085</v>
      </c>
      <c r="C387" s="599">
        <f t="shared" si="29"/>
        <v>45930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ЗЪРНЕНИ ХРАНИ БЪЛГАРИЯ АД</v>
      </c>
      <c r="B388" s="595" t="str">
        <f t="shared" si="28"/>
        <v>175410085</v>
      </c>
      <c r="C388" s="599">
        <f t="shared" si="29"/>
        <v>45930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ЗЪРНЕНИ ХРАНИ БЪЛГАРИЯ АД</v>
      </c>
      <c r="B389" s="595" t="str">
        <f t="shared" si="28"/>
        <v>175410085</v>
      </c>
      <c r="C389" s="599">
        <f t="shared" si="29"/>
        <v>45930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ЗЪРНЕНИ ХРАНИ БЪЛГАРИЯ АД</v>
      </c>
      <c r="B390" s="595" t="str">
        <f t="shared" si="28"/>
        <v>175410085</v>
      </c>
      <c r="C390" s="599">
        <f t="shared" si="29"/>
        <v>45930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0</v>
      </c>
    </row>
    <row r="391" spans="1:8">
      <c r="A391" s="595" t="str">
        <f t="shared" si="27"/>
        <v>ЗЪРНЕНИ ХРАНИ БЪЛГАРИЯ АД</v>
      </c>
      <c r="B391" s="595" t="str">
        <f t="shared" si="28"/>
        <v>175410085</v>
      </c>
      <c r="C391" s="599">
        <f t="shared" si="29"/>
        <v>45930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ЗЪРНЕНИ ХРАНИ БЪЛГАРИЯ АД</v>
      </c>
      <c r="B392" s="595" t="str">
        <f t="shared" si="28"/>
        <v>175410085</v>
      </c>
      <c r="C392" s="599">
        <f t="shared" si="29"/>
        <v>45930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ЗЪРНЕНИ ХРАНИ БЪЛГАРИЯ АД</v>
      </c>
      <c r="B393" s="595" t="str">
        <f t="shared" si="28"/>
        <v>175410085</v>
      </c>
      <c r="C393" s="599">
        <f t="shared" si="29"/>
        <v>45930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0</v>
      </c>
    </row>
    <row r="394" spans="1:8">
      <c r="A394" s="595" t="str">
        <f t="shared" si="27"/>
        <v>ЗЪРНЕНИ ХРАНИ БЪЛГАРИЯ АД</v>
      </c>
      <c r="B394" s="595" t="str">
        <f t="shared" si="28"/>
        <v>175410085</v>
      </c>
      <c r="C394" s="599">
        <f t="shared" si="29"/>
        <v>45930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ЗЪРНЕНИ ХРАНИ БЪЛГАРИЯ АД</v>
      </c>
      <c r="B395" s="595" t="str">
        <f t="shared" si="28"/>
        <v>175410085</v>
      </c>
      <c r="C395" s="599">
        <f t="shared" si="29"/>
        <v>45930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ЗЪРНЕНИ ХРАНИ БЪЛГАРИЯ АД</v>
      </c>
      <c r="B396" s="595" t="str">
        <f t="shared" si="28"/>
        <v>175410085</v>
      </c>
      <c r="C396" s="599">
        <f t="shared" si="29"/>
        <v>45930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ЗЪРНЕНИ ХРАНИ БЪЛГАРИЯ АД</v>
      </c>
      <c r="B397" s="595" t="str">
        <f t="shared" si="28"/>
        <v>175410085</v>
      </c>
      <c r="C397" s="599">
        <f t="shared" si="29"/>
        <v>45930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ЗЪРНЕНИ ХРАНИ БЪЛГАРИЯ АД</v>
      </c>
      <c r="B398" s="595" t="str">
        <f t="shared" si="28"/>
        <v>175410085</v>
      </c>
      <c r="C398" s="599">
        <f t="shared" si="29"/>
        <v>45930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ЗЪРНЕНИ ХРАНИ БЪЛГАРИЯ АД</v>
      </c>
      <c r="B399" s="595" t="str">
        <f t="shared" si="28"/>
        <v>175410085</v>
      </c>
      <c r="C399" s="599">
        <f t="shared" si="29"/>
        <v>45930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ЗЪРНЕНИ ХРАНИ БЪЛГАРИЯ АД</v>
      </c>
      <c r="B400" s="595" t="str">
        <f t="shared" si="28"/>
        <v>175410085</v>
      </c>
      <c r="C400" s="599">
        <f t="shared" si="29"/>
        <v>45930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ЗЪРНЕНИ ХРАНИ БЪЛГАРИЯ АД</v>
      </c>
      <c r="B401" s="595" t="str">
        <f t="shared" si="28"/>
        <v>175410085</v>
      </c>
      <c r="C401" s="599">
        <f t="shared" si="29"/>
        <v>45930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ЗЪРНЕНИ ХРАНИ БЪЛГАРИЯ АД</v>
      </c>
      <c r="B402" s="595" t="str">
        <f t="shared" si="28"/>
        <v>175410085</v>
      </c>
      <c r="C402" s="599">
        <f t="shared" si="29"/>
        <v>45930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ЗЪРНЕНИ ХРАНИ БЪЛГАРИЯ АД</v>
      </c>
      <c r="B403" s="595" t="str">
        <f t="shared" si="28"/>
        <v>175410085</v>
      </c>
      <c r="C403" s="599">
        <f t="shared" si="29"/>
        <v>45930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ЗЪРНЕНИ ХРАНИ БЪЛГАРИЯ АД</v>
      </c>
      <c r="B404" s="595" t="str">
        <f t="shared" si="28"/>
        <v>175410085</v>
      </c>
      <c r="C404" s="599">
        <f t="shared" si="29"/>
        <v>45930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ЗЪРНЕНИ ХРАНИ БЪЛГАРИЯ АД</v>
      </c>
      <c r="B405" s="595" t="str">
        <f t="shared" si="28"/>
        <v>175410085</v>
      </c>
      <c r="C405" s="599">
        <f t="shared" si="29"/>
        <v>45930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ЗЪРНЕНИ ХРАНИ БЪЛГАРИЯ АД</v>
      </c>
      <c r="B406" s="595" t="str">
        <f t="shared" si="28"/>
        <v>175410085</v>
      </c>
      <c r="C406" s="599">
        <f t="shared" si="29"/>
        <v>45930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ЗЪРНЕНИ ХРАНИ БЪЛГАРИЯ АД</v>
      </c>
      <c r="B407" s="595" t="str">
        <f t="shared" si="28"/>
        <v>175410085</v>
      </c>
      <c r="C407" s="599">
        <f t="shared" si="29"/>
        <v>45930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ЗЪРНЕНИ ХРАНИ БЪЛГАРИЯ АД</v>
      </c>
      <c r="B408" s="595" t="str">
        <f t="shared" si="28"/>
        <v>175410085</v>
      </c>
      <c r="C408" s="599">
        <f t="shared" si="29"/>
        <v>45930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ЗЪРНЕНИ ХРАНИ БЪЛГАРИЯ АД</v>
      </c>
      <c r="B409" s="595" t="str">
        <f t="shared" si="28"/>
        <v>175410085</v>
      </c>
      <c r="C409" s="599">
        <f t="shared" si="29"/>
        <v>45930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ЗЪРНЕНИ ХРАНИ БЪЛГАРИЯ АД</v>
      </c>
      <c r="B410" s="595" t="str">
        <f t="shared" ref="B410:B459" si="31">pdeBulstat</f>
        <v>175410085</v>
      </c>
      <c r="C410" s="599">
        <f t="shared" ref="C410:C459" si="32">endDate</f>
        <v>45930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ЗЪРНЕНИ ХРАНИ БЪЛГАРИЯ АД</v>
      </c>
      <c r="B411" s="595" t="str">
        <f t="shared" si="31"/>
        <v>175410085</v>
      </c>
      <c r="C411" s="599">
        <f t="shared" si="32"/>
        <v>45930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ЗЪРНЕНИ ХРАНИ БЪЛГАРИЯ АД</v>
      </c>
      <c r="B412" s="595" t="str">
        <f t="shared" si="31"/>
        <v>175410085</v>
      </c>
      <c r="C412" s="599">
        <f t="shared" si="32"/>
        <v>45930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ЗЪРНЕНИ ХРАНИ БЪЛГАРИЯ АД</v>
      </c>
      <c r="B413" s="595" t="str">
        <f t="shared" si="31"/>
        <v>175410085</v>
      </c>
      <c r="C413" s="599">
        <f t="shared" si="32"/>
        <v>45930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ЗЪРНЕНИ ХРАНИ БЪЛГАРИЯ АД</v>
      </c>
      <c r="B414" s="595" t="str">
        <f t="shared" si="31"/>
        <v>175410085</v>
      </c>
      <c r="C414" s="599">
        <f t="shared" si="32"/>
        <v>45930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ЗЪРНЕНИ ХРАНИ БЪЛГАРИЯ АД</v>
      </c>
      <c r="B415" s="595" t="str">
        <f t="shared" si="31"/>
        <v>175410085</v>
      </c>
      <c r="C415" s="599">
        <f t="shared" si="32"/>
        <v>45930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ЗЪРНЕНИ ХРАНИ БЪЛГАРИЯ АД</v>
      </c>
      <c r="B416" s="595" t="str">
        <f t="shared" si="31"/>
        <v>175410085</v>
      </c>
      <c r="C416" s="599">
        <f t="shared" si="32"/>
        <v>45930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268851</v>
      </c>
    </row>
    <row r="417" spans="1:8">
      <c r="A417" s="595" t="str">
        <f t="shared" si="30"/>
        <v>ЗЪРНЕНИ ХРАНИ БЪЛГАРИЯ АД</v>
      </c>
      <c r="B417" s="595" t="str">
        <f t="shared" si="31"/>
        <v>175410085</v>
      </c>
      <c r="C417" s="599">
        <f t="shared" si="32"/>
        <v>45930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ЗЪРНЕНИ ХРАНИ БЪЛГАРИЯ АД</v>
      </c>
      <c r="B418" s="595" t="str">
        <f t="shared" si="31"/>
        <v>175410085</v>
      </c>
      <c r="C418" s="599">
        <f t="shared" si="32"/>
        <v>45930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ЗЪРНЕНИ ХРАНИ БЪЛГАРИЯ АД</v>
      </c>
      <c r="B419" s="595" t="str">
        <f t="shared" si="31"/>
        <v>175410085</v>
      </c>
      <c r="C419" s="599">
        <f t="shared" si="32"/>
        <v>45930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ЗЪРНЕНИ ХРАНИ БЪЛГАРИЯ АД</v>
      </c>
      <c r="B420" s="595" t="str">
        <f t="shared" si="31"/>
        <v>175410085</v>
      </c>
      <c r="C420" s="599">
        <f t="shared" si="32"/>
        <v>45930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268851</v>
      </c>
    </row>
    <row r="421" spans="1:8">
      <c r="A421" s="595" t="str">
        <f t="shared" si="30"/>
        <v>ЗЪРНЕНИ ХРАНИ БЪЛГАРИЯ АД</v>
      </c>
      <c r="B421" s="595" t="str">
        <f t="shared" si="31"/>
        <v>175410085</v>
      </c>
      <c r="C421" s="599">
        <f t="shared" si="32"/>
        <v>45930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3734</v>
      </c>
    </row>
    <row r="422" spans="1:8">
      <c r="A422" s="595" t="str">
        <f t="shared" si="30"/>
        <v>ЗЪРНЕНИ ХРАНИ БЪЛГАРИЯ АД</v>
      </c>
      <c r="B422" s="595" t="str">
        <f t="shared" si="31"/>
        <v>175410085</v>
      </c>
      <c r="C422" s="599">
        <f t="shared" si="32"/>
        <v>45930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ЗЪРНЕНИ ХРАНИ БЪЛГАРИЯ АД</v>
      </c>
      <c r="B423" s="595" t="str">
        <f t="shared" si="31"/>
        <v>175410085</v>
      </c>
      <c r="C423" s="599">
        <f t="shared" si="32"/>
        <v>45930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ЗЪРНЕНИ ХРАНИ БЪЛГАРИЯ АД</v>
      </c>
      <c r="B424" s="595" t="str">
        <f t="shared" si="31"/>
        <v>175410085</v>
      </c>
      <c r="C424" s="599">
        <f t="shared" si="32"/>
        <v>45930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ЗЪРНЕНИ ХРАНИ БЪЛГАРИЯ АД</v>
      </c>
      <c r="B425" s="595" t="str">
        <f t="shared" si="31"/>
        <v>175410085</v>
      </c>
      <c r="C425" s="599">
        <f t="shared" si="32"/>
        <v>45930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ЗЪРНЕНИ ХРАНИ БЪЛГАРИЯ АД</v>
      </c>
      <c r="B426" s="595" t="str">
        <f t="shared" si="31"/>
        <v>175410085</v>
      </c>
      <c r="C426" s="599">
        <f t="shared" si="32"/>
        <v>45930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ЗЪРНЕНИ ХРАНИ БЪЛГАРИЯ АД</v>
      </c>
      <c r="B427" s="595" t="str">
        <f t="shared" si="31"/>
        <v>175410085</v>
      </c>
      <c r="C427" s="599">
        <f t="shared" si="32"/>
        <v>45930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ЗЪРНЕНИ ХРАНИ БЪЛГАРИЯ АД</v>
      </c>
      <c r="B428" s="595" t="str">
        <f t="shared" si="31"/>
        <v>175410085</v>
      </c>
      <c r="C428" s="599">
        <f t="shared" si="32"/>
        <v>45930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ЗЪРНЕНИ ХРАНИ БЪЛГАРИЯ АД</v>
      </c>
      <c r="B429" s="595" t="str">
        <f t="shared" si="31"/>
        <v>175410085</v>
      </c>
      <c r="C429" s="599">
        <f t="shared" si="32"/>
        <v>45930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ЗЪРНЕНИ ХРАНИ БЪЛГАРИЯ АД</v>
      </c>
      <c r="B430" s="595" t="str">
        <f t="shared" si="31"/>
        <v>175410085</v>
      </c>
      <c r="C430" s="599">
        <f t="shared" si="32"/>
        <v>45930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ЗЪРНЕНИ ХРАНИ БЪЛГАРИЯ АД</v>
      </c>
      <c r="B431" s="595" t="str">
        <f t="shared" si="31"/>
        <v>175410085</v>
      </c>
      <c r="C431" s="599">
        <f t="shared" si="32"/>
        <v>45930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ЗЪРНЕНИ ХРАНИ БЪЛГАРИЯ АД</v>
      </c>
      <c r="B432" s="595" t="str">
        <f t="shared" si="31"/>
        <v>175410085</v>
      </c>
      <c r="C432" s="599">
        <f t="shared" si="32"/>
        <v>45930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ЗЪРНЕНИ ХРАНИ БЪЛГАРИЯ АД</v>
      </c>
      <c r="B433" s="595" t="str">
        <f t="shared" si="31"/>
        <v>175410085</v>
      </c>
      <c r="C433" s="599">
        <f t="shared" si="32"/>
        <v>45930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-1</v>
      </c>
    </row>
    <row r="434" spans="1:8">
      <c r="A434" s="595" t="str">
        <f t="shared" si="30"/>
        <v>ЗЪРНЕНИ ХРАНИ БЪЛГАРИЯ АД</v>
      </c>
      <c r="B434" s="595" t="str">
        <f t="shared" si="31"/>
        <v>175410085</v>
      </c>
      <c r="C434" s="599">
        <f t="shared" si="32"/>
        <v>45930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272584</v>
      </c>
    </row>
    <row r="435" spans="1:8">
      <c r="A435" s="595" t="str">
        <f t="shared" si="30"/>
        <v>ЗЪРНЕНИ ХРАНИ БЪЛГАРИЯ АД</v>
      </c>
      <c r="B435" s="595" t="str">
        <f t="shared" si="31"/>
        <v>175410085</v>
      </c>
      <c r="C435" s="599">
        <f t="shared" si="32"/>
        <v>45930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ЗЪРНЕНИ ХРАНИ БЪЛГАРИЯ АД</v>
      </c>
      <c r="B436" s="595" t="str">
        <f t="shared" si="31"/>
        <v>175410085</v>
      </c>
      <c r="C436" s="599">
        <f t="shared" si="32"/>
        <v>45930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ЗЪРНЕНИ ХРАНИ БЪЛГАРИЯ АД</v>
      </c>
      <c r="B437" s="595" t="str">
        <f t="shared" si="31"/>
        <v>175410085</v>
      </c>
      <c r="C437" s="599">
        <f t="shared" si="32"/>
        <v>45930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272584</v>
      </c>
    </row>
    <row r="438" spans="1:8">
      <c r="A438" s="595" t="str">
        <f t="shared" si="30"/>
        <v>ЗЪРНЕНИ ХРАНИ БЪЛГАРИЯ АД</v>
      </c>
      <c r="B438" s="595" t="str">
        <f t="shared" si="31"/>
        <v>175410085</v>
      </c>
      <c r="C438" s="599">
        <f t="shared" si="32"/>
        <v>45930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57331</v>
      </c>
    </row>
    <row r="439" spans="1:8">
      <c r="A439" s="595" t="str">
        <f t="shared" si="30"/>
        <v>ЗЪРНЕНИ ХРАНИ БЪЛГАРИЯ АД</v>
      </c>
      <c r="B439" s="595" t="str">
        <f t="shared" si="31"/>
        <v>175410085</v>
      </c>
      <c r="C439" s="599">
        <f t="shared" si="32"/>
        <v>45930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ЗЪРНЕНИ ХРАНИ БЪЛГАРИЯ АД</v>
      </c>
      <c r="B440" s="595" t="str">
        <f t="shared" si="31"/>
        <v>175410085</v>
      </c>
      <c r="C440" s="599">
        <f t="shared" si="32"/>
        <v>45930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ЗЪРНЕНИ ХРАНИ БЪЛГАРИЯ АД</v>
      </c>
      <c r="B441" s="595" t="str">
        <f t="shared" si="31"/>
        <v>175410085</v>
      </c>
      <c r="C441" s="599">
        <f t="shared" si="32"/>
        <v>45930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ЗЪРНЕНИ ХРАНИ БЪЛГАРИЯ АД</v>
      </c>
      <c r="B442" s="595" t="str">
        <f t="shared" si="31"/>
        <v>175410085</v>
      </c>
      <c r="C442" s="599">
        <f t="shared" si="32"/>
        <v>45930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57331</v>
      </c>
    </row>
    <row r="443" spans="1:8">
      <c r="A443" s="595" t="str">
        <f t="shared" si="30"/>
        <v>ЗЪРНЕНИ ХРАНИ БЪЛГАРИЯ АД</v>
      </c>
      <c r="B443" s="595" t="str">
        <f t="shared" si="31"/>
        <v>175410085</v>
      </c>
      <c r="C443" s="599">
        <f t="shared" si="32"/>
        <v>45930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1084</v>
      </c>
    </row>
    <row r="444" spans="1:8">
      <c r="A444" s="595" t="str">
        <f t="shared" si="30"/>
        <v>ЗЪРНЕНИ ХРАНИ БЪЛГАРИЯ АД</v>
      </c>
      <c r="B444" s="595" t="str">
        <f t="shared" si="31"/>
        <v>175410085</v>
      </c>
      <c r="C444" s="599">
        <f t="shared" si="32"/>
        <v>45930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ЗЪРНЕНИ ХРАНИ БЪЛГАРИЯ АД</v>
      </c>
      <c r="B445" s="595" t="str">
        <f t="shared" si="31"/>
        <v>175410085</v>
      </c>
      <c r="C445" s="599">
        <f t="shared" si="32"/>
        <v>45930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ЗЪРНЕНИ ХРАНИ БЪЛГАРИЯ АД</v>
      </c>
      <c r="B446" s="595" t="str">
        <f t="shared" si="31"/>
        <v>175410085</v>
      </c>
      <c r="C446" s="599">
        <f t="shared" si="32"/>
        <v>45930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ЗЪРНЕНИ ХРАНИ БЪЛГАРИЯ АД</v>
      </c>
      <c r="B447" s="595" t="str">
        <f t="shared" si="31"/>
        <v>175410085</v>
      </c>
      <c r="C447" s="599">
        <f t="shared" si="32"/>
        <v>45930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ЗЪРНЕНИ ХРАНИ БЪЛГАРИЯ АД</v>
      </c>
      <c r="B448" s="595" t="str">
        <f t="shared" si="31"/>
        <v>175410085</v>
      </c>
      <c r="C448" s="599">
        <f t="shared" si="32"/>
        <v>45930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ЗЪРНЕНИ ХРАНИ БЪЛГАРИЯ АД</v>
      </c>
      <c r="B449" s="595" t="str">
        <f t="shared" si="31"/>
        <v>175410085</v>
      </c>
      <c r="C449" s="599">
        <f t="shared" si="32"/>
        <v>45930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ЗЪРНЕНИ ХРАНИ БЪЛГАРИЯ АД</v>
      </c>
      <c r="B450" s="595" t="str">
        <f t="shared" si="31"/>
        <v>175410085</v>
      </c>
      <c r="C450" s="599">
        <f t="shared" si="32"/>
        <v>45930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ЗЪРНЕНИ ХРАНИ БЪЛГАРИЯ АД</v>
      </c>
      <c r="B451" s="595" t="str">
        <f t="shared" si="31"/>
        <v>175410085</v>
      </c>
      <c r="C451" s="599">
        <f t="shared" si="32"/>
        <v>45930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ЗЪРНЕНИ ХРАНИ БЪЛГАРИЯ АД</v>
      </c>
      <c r="B452" s="595" t="str">
        <f t="shared" si="31"/>
        <v>175410085</v>
      </c>
      <c r="C452" s="599">
        <f t="shared" si="32"/>
        <v>45930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ЗЪРНЕНИ ХРАНИ БЪЛГАРИЯ АД</v>
      </c>
      <c r="B453" s="595" t="str">
        <f t="shared" si="31"/>
        <v>175410085</v>
      </c>
      <c r="C453" s="599">
        <f t="shared" si="32"/>
        <v>45930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ЗЪРНЕНИ ХРАНИ БЪЛГАРИЯ АД</v>
      </c>
      <c r="B454" s="595" t="str">
        <f t="shared" si="31"/>
        <v>175410085</v>
      </c>
      <c r="C454" s="599">
        <f t="shared" si="32"/>
        <v>45930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ЗЪРНЕНИ ХРАНИ БЪЛГАРИЯ АД</v>
      </c>
      <c r="B455" s="595" t="str">
        <f t="shared" si="31"/>
        <v>175410085</v>
      </c>
      <c r="C455" s="599">
        <f t="shared" si="32"/>
        <v>45930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ЗЪРНЕНИ ХРАНИ БЪЛГАРИЯ АД</v>
      </c>
      <c r="B456" s="595" t="str">
        <f t="shared" si="31"/>
        <v>175410085</v>
      </c>
      <c r="C456" s="599">
        <f t="shared" si="32"/>
        <v>45930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58415</v>
      </c>
    </row>
    <row r="457" spans="1:8">
      <c r="A457" s="595" t="str">
        <f t="shared" si="30"/>
        <v>ЗЪРНЕНИ ХРАНИ БЪЛГАРИЯ АД</v>
      </c>
      <c r="B457" s="595" t="str">
        <f t="shared" si="31"/>
        <v>175410085</v>
      </c>
      <c r="C457" s="599">
        <f t="shared" si="32"/>
        <v>45930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ЗЪРНЕНИ ХРАНИ БЪЛГАРИЯ АД</v>
      </c>
      <c r="B458" s="595" t="str">
        <f t="shared" si="31"/>
        <v>175410085</v>
      </c>
      <c r="C458" s="599">
        <f t="shared" si="32"/>
        <v>45930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ЗЪРНЕНИ ХРАНИ БЪЛГАРИЯ АД</v>
      </c>
      <c r="B459" s="595" t="str">
        <f t="shared" si="31"/>
        <v>175410085</v>
      </c>
      <c r="C459" s="599">
        <f t="shared" si="32"/>
        <v>45930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58415</v>
      </c>
    </row>
    <row r="460" spans="1:8" s="431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ЗЪРНЕНИ ХРАНИ БЪЛГАРИЯ АД</v>
      </c>
      <c r="B461" s="595" t="str">
        <f t="shared" ref="B461:B524" si="34">pdeBulstat</f>
        <v>175410085</v>
      </c>
      <c r="C461" s="599">
        <f t="shared" ref="C461:C524" si="35">endDate</f>
        <v>45930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8561</v>
      </c>
    </row>
    <row r="462" spans="1:8">
      <c r="A462" s="595" t="str">
        <f t="shared" si="33"/>
        <v>ЗЪРНЕНИ ХРАНИ БЪЛГАРИЯ АД</v>
      </c>
      <c r="B462" s="595" t="str">
        <f t="shared" si="34"/>
        <v>175410085</v>
      </c>
      <c r="C462" s="599">
        <f t="shared" si="35"/>
        <v>45930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13070</v>
      </c>
    </row>
    <row r="463" spans="1:8">
      <c r="A463" s="595" t="str">
        <f t="shared" si="33"/>
        <v>ЗЪРНЕНИ ХРАНИ БЪЛГАРИЯ АД</v>
      </c>
      <c r="B463" s="595" t="str">
        <f t="shared" si="34"/>
        <v>175410085</v>
      </c>
      <c r="C463" s="599">
        <f t="shared" si="35"/>
        <v>45930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75611</v>
      </c>
    </row>
    <row r="464" spans="1:8">
      <c r="A464" s="595" t="str">
        <f t="shared" si="33"/>
        <v>ЗЪРНЕНИ ХРАНИ БЪЛГАРИЯ АД</v>
      </c>
      <c r="B464" s="595" t="str">
        <f t="shared" si="34"/>
        <v>175410085</v>
      </c>
      <c r="C464" s="599">
        <f t="shared" si="35"/>
        <v>45930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ЗЪРНЕНИ ХРАНИ БЪЛГАРИЯ АД</v>
      </c>
      <c r="B465" s="595" t="str">
        <f t="shared" si="34"/>
        <v>175410085</v>
      </c>
      <c r="C465" s="599">
        <f t="shared" si="35"/>
        <v>45930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3280</v>
      </c>
    </row>
    <row r="466" spans="1:8">
      <c r="A466" s="595" t="str">
        <f t="shared" si="33"/>
        <v>ЗЪРНЕНИ ХРАНИ БЪЛГАРИЯ АД</v>
      </c>
      <c r="B466" s="595" t="str">
        <f t="shared" si="34"/>
        <v>175410085</v>
      </c>
      <c r="C466" s="599">
        <f t="shared" si="35"/>
        <v>45930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33559</v>
      </c>
    </row>
    <row r="467" spans="1:8">
      <c r="A467" s="595" t="str">
        <f t="shared" si="33"/>
        <v>ЗЪРНЕНИ ХРАНИ БЪЛГАРИЯ АД</v>
      </c>
      <c r="B467" s="595" t="str">
        <f t="shared" si="34"/>
        <v>175410085</v>
      </c>
      <c r="C467" s="599">
        <f t="shared" si="35"/>
        <v>45930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7283</v>
      </c>
    </row>
    <row r="468" spans="1:8">
      <c r="A468" s="595" t="str">
        <f t="shared" si="33"/>
        <v>ЗЪРНЕНИ ХРАНИ БЪЛГАРИЯ АД</v>
      </c>
      <c r="B468" s="595" t="str">
        <f t="shared" si="34"/>
        <v>175410085</v>
      </c>
      <c r="C468" s="599">
        <f t="shared" si="35"/>
        <v>45930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1098</v>
      </c>
    </row>
    <row r="469" spans="1:8">
      <c r="A469" s="595" t="str">
        <f t="shared" si="33"/>
        <v>ЗЪРНЕНИ ХРАНИ БЪЛГАРИЯ АД</v>
      </c>
      <c r="B469" s="595" t="str">
        <f t="shared" si="34"/>
        <v>175410085</v>
      </c>
      <c r="C469" s="599">
        <f t="shared" si="35"/>
        <v>45930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142462</v>
      </c>
    </row>
    <row r="470" spans="1:8">
      <c r="A470" s="595" t="str">
        <f t="shared" si="33"/>
        <v>ЗЪРНЕНИ ХРАНИ БЪЛГАРИЯ АД</v>
      </c>
      <c r="B470" s="595" t="str">
        <f t="shared" si="34"/>
        <v>175410085</v>
      </c>
      <c r="C470" s="599">
        <f t="shared" si="35"/>
        <v>45930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139706</v>
      </c>
    </row>
    <row r="471" spans="1:8">
      <c r="A471" s="595" t="str">
        <f t="shared" si="33"/>
        <v>ЗЪРНЕНИ ХРАНИ БЪЛГАРИЯ АД</v>
      </c>
      <c r="B471" s="595" t="str">
        <f t="shared" si="34"/>
        <v>175410085</v>
      </c>
      <c r="C471" s="599">
        <f t="shared" si="35"/>
        <v>45930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ЗЪРНЕНИ ХРАНИ БЪЛГАРИЯ АД</v>
      </c>
      <c r="B472" s="595" t="str">
        <f t="shared" si="34"/>
        <v>175410085</v>
      </c>
      <c r="C472" s="599">
        <f t="shared" si="35"/>
        <v>45930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370</v>
      </c>
    </row>
    <row r="473" spans="1:8">
      <c r="A473" s="595" t="str">
        <f t="shared" si="33"/>
        <v>ЗЪРНЕНИ ХРАНИ БЪЛГАРИЯ АД</v>
      </c>
      <c r="B473" s="595" t="str">
        <f t="shared" si="34"/>
        <v>175410085</v>
      </c>
      <c r="C473" s="599">
        <f t="shared" si="35"/>
        <v>45930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319</v>
      </c>
    </row>
    <row r="474" spans="1:8">
      <c r="A474" s="595" t="str">
        <f t="shared" si="33"/>
        <v>ЗЪРНЕНИ ХРАНИ БЪЛГАРИЯ АД</v>
      </c>
      <c r="B474" s="595" t="str">
        <f t="shared" si="34"/>
        <v>175410085</v>
      </c>
      <c r="C474" s="599">
        <f t="shared" si="35"/>
        <v>45930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ЗЪРНЕНИ ХРАНИ БЪЛГАРИЯ АД</v>
      </c>
      <c r="B475" s="595" t="str">
        <f t="shared" si="34"/>
        <v>175410085</v>
      </c>
      <c r="C475" s="599">
        <f t="shared" si="35"/>
        <v>45930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2202</v>
      </c>
    </row>
    <row r="476" spans="1:8">
      <c r="A476" s="595" t="str">
        <f t="shared" si="33"/>
        <v>ЗЪРНЕНИ ХРАНИ БЪЛГАРИЯ АД</v>
      </c>
      <c r="B476" s="595" t="str">
        <f t="shared" si="34"/>
        <v>175410085</v>
      </c>
      <c r="C476" s="599">
        <f t="shared" si="35"/>
        <v>45930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2891</v>
      </c>
    </row>
    <row r="477" spans="1:8">
      <c r="A477" s="595" t="str">
        <f t="shared" si="33"/>
        <v>ЗЪРНЕНИ ХРАНИ БЪЛГАРИЯ АД</v>
      </c>
      <c r="B477" s="595" t="str">
        <f t="shared" si="34"/>
        <v>175410085</v>
      </c>
      <c r="C477" s="599">
        <f t="shared" si="35"/>
        <v>45930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944</v>
      </c>
    </row>
    <row r="478" spans="1:8">
      <c r="A478" s="595" t="str">
        <f t="shared" si="33"/>
        <v>ЗЪРНЕНИ ХРАНИ БЪЛГАРИЯ АД</v>
      </c>
      <c r="B478" s="595" t="str">
        <f t="shared" si="34"/>
        <v>175410085</v>
      </c>
      <c r="C478" s="599">
        <f t="shared" si="35"/>
        <v>45930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ЗЪРНЕНИ ХРАНИ БЪЛГАРИЯ АД</v>
      </c>
      <c r="B479" s="595" t="str">
        <f t="shared" si="34"/>
        <v>175410085</v>
      </c>
      <c r="C479" s="599">
        <f t="shared" si="35"/>
        <v>45930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ЗЪРНЕНИ ХРАНИ БЪЛГАРИЯ АД</v>
      </c>
      <c r="B480" s="595" t="str">
        <f t="shared" si="34"/>
        <v>175410085</v>
      </c>
      <c r="C480" s="599">
        <f t="shared" si="35"/>
        <v>45930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944</v>
      </c>
    </row>
    <row r="481" spans="1:8">
      <c r="A481" s="595" t="str">
        <f t="shared" si="33"/>
        <v>ЗЪРНЕНИ ХРАНИ БЪЛГАРИЯ АД</v>
      </c>
      <c r="B481" s="595" t="str">
        <f t="shared" si="34"/>
        <v>175410085</v>
      </c>
      <c r="C481" s="599">
        <f t="shared" si="35"/>
        <v>45930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ЗЪРНЕНИ ХРАНИ БЪЛГАРИЯ АД</v>
      </c>
      <c r="B482" s="595" t="str">
        <f t="shared" si="34"/>
        <v>175410085</v>
      </c>
      <c r="C482" s="599">
        <f t="shared" si="35"/>
        <v>45930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ЗЪРНЕНИ ХРАНИ БЪЛГАРИЯ АД</v>
      </c>
      <c r="B483" s="595" t="str">
        <f t="shared" si="34"/>
        <v>175410085</v>
      </c>
      <c r="C483" s="599">
        <f t="shared" si="35"/>
        <v>45930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ЗЪРНЕНИ ХРАНИ БЪЛГАРИЯ АД</v>
      </c>
      <c r="B484" s="595" t="str">
        <f t="shared" si="34"/>
        <v>175410085</v>
      </c>
      <c r="C484" s="599">
        <f t="shared" si="35"/>
        <v>45930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ЗЪРНЕНИ ХРАНИ БЪЛГАРИЯ АД</v>
      </c>
      <c r="B485" s="595" t="str">
        <f t="shared" si="34"/>
        <v>175410085</v>
      </c>
      <c r="C485" s="599">
        <f t="shared" si="35"/>
        <v>45930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ЗЪРНЕНИ ХРАНИ БЪЛГАРИЯ АД</v>
      </c>
      <c r="B486" s="595" t="str">
        <f t="shared" si="34"/>
        <v>175410085</v>
      </c>
      <c r="C486" s="599">
        <f t="shared" si="35"/>
        <v>45930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ЗЪРНЕНИ ХРАНИ БЪЛГАРИЯ АД</v>
      </c>
      <c r="B487" s="595" t="str">
        <f t="shared" si="34"/>
        <v>175410085</v>
      </c>
      <c r="C487" s="599">
        <f t="shared" si="35"/>
        <v>45930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23286</v>
      </c>
    </row>
    <row r="488" spans="1:8">
      <c r="A488" s="595" t="str">
        <f t="shared" si="33"/>
        <v>ЗЪРНЕНИ ХРАНИ БЪЛГАРИЯ АД</v>
      </c>
      <c r="B488" s="595" t="str">
        <f t="shared" si="34"/>
        <v>175410085</v>
      </c>
      <c r="C488" s="599">
        <f t="shared" si="35"/>
        <v>45930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24230</v>
      </c>
    </row>
    <row r="489" spans="1:8">
      <c r="A489" s="595" t="str">
        <f t="shared" si="33"/>
        <v>ЗЪРНЕНИ ХРАНИ БЪЛГАРИЯ АД</v>
      </c>
      <c r="B489" s="595" t="str">
        <f t="shared" si="34"/>
        <v>175410085</v>
      </c>
      <c r="C489" s="599">
        <f t="shared" si="35"/>
        <v>45930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26716</v>
      </c>
    </row>
    <row r="490" spans="1:8">
      <c r="A490" s="595" t="str">
        <f t="shared" si="33"/>
        <v>ЗЪРНЕНИ ХРАНИ БЪЛГАРИЯ АД</v>
      </c>
      <c r="B490" s="595" t="str">
        <f t="shared" si="34"/>
        <v>175410085</v>
      </c>
      <c r="C490" s="599">
        <f t="shared" si="35"/>
        <v>45930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336005</v>
      </c>
    </row>
    <row r="491" spans="1:8">
      <c r="A491" s="595" t="str">
        <f t="shared" si="33"/>
        <v>ЗЪРНЕНИ ХРАНИ БЪЛГАРИЯ АД</v>
      </c>
      <c r="B491" s="595" t="str">
        <f t="shared" si="34"/>
        <v>175410085</v>
      </c>
      <c r="C491" s="599">
        <f t="shared" si="35"/>
        <v>45930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ЗЪРНЕНИ ХРАНИ БЪЛГАРИЯ АД</v>
      </c>
      <c r="B492" s="595" t="str">
        <f t="shared" si="34"/>
        <v>175410085</v>
      </c>
      <c r="C492" s="599">
        <f t="shared" si="35"/>
        <v>45930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376</v>
      </c>
    </row>
    <row r="493" spans="1:8">
      <c r="A493" s="595" t="str">
        <f t="shared" si="33"/>
        <v>ЗЪРНЕНИ ХРАНИ БЪЛГАРИЯ АД</v>
      </c>
      <c r="B493" s="595" t="str">
        <f t="shared" si="34"/>
        <v>175410085</v>
      </c>
      <c r="C493" s="599">
        <f t="shared" si="35"/>
        <v>45930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1052</v>
      </c>
    </row>
    <row r="494" spans="1:8">
      <c r="A494" s="595" t="str">
        <f t="shared" si="33"/>
        <v>ЗЪРНЕНИ ХРАНИ БЪЛГАРИЯ АД</v>
      </c>
      <c r="B494" s="595" t="str">
        <f t="shared" si="34"/>
        <v>175410085</v>
      </c>
      <c r="C494" s="599">
        <f t="shared" si="35"/>
        <v>45930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ЗЪРНЕНИ ХРАНИ БЪЛГАРИЯ АД</v>
      </c>
      <c r="B495" s="595" t="str">
        <f t="shared" si="34"/>
        <v>175410085</v>
      </c>
      <c r="C495" s="599">
        <f t="shared" si="35"/>
        <v>45930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529</v>
      </c>
    </row>
    <row r="496" spans="1:8">
      <c r="A496" s="595" t="str">
        <f t="shared" si="33"/>
        <v>ЗЪРНЕНИ ХРАНИ БЪЛГАРИЯ АД</v>
      </c>
      <c r="B496" s="595" t="str">
        <f t="shared" si="34"/>
        <v>175410085</v>
      </c>
      <c r="C496" s="599">
        <f t="shared" si="35"/>
        <v>45930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497</v>
      </c>
    </row>
    <row r="497" spans="1:8">
      <c r="A497" s="595" t="str">
        <f t="shared" si="33"/>
        <v>ЗЪРНЕНИ ХРАНИ БЪЛГАРИЯ АД</v>
      </c>
      <c r="B497" s="595" t="str">
        <f t="shared" si="34"/>
        <v>175410085</v>
      </c>
      <c r="C497" s="599">
        <f t="shared" si="35"/>
        <v>45930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5740</v>
      </c>
    </row>
    <row r="498" spans="1:8">
      <c r="A498" s="595" t="str">
        <f t="shared" si="33"/>
        <v>ЗЪРНЕНИ ХРАНИ БЪЛГАРИЯ АД</v>
      </c>
      <c r="B498" s="595" t="str">
        <f t="shared" si="34"/>
        <v>175410085</v>
      </c>
      <c r="C498" s="599">
        <f t="shared" si="35"/>
        <v>45930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0</v>
      </c>
    </row>
    <row r="499" spans="1:8">
      <c r="A499" s="595" t="str">
        <f t="shared" si="33"/>
        <v>ЗЪРНЕНИ ХРАНИ БЪЛГАРИЯ АД</v>
      </c>
      <c r="B499" s="595" t="str">
        <f t="shared" si="34"/>
        <v>175410085</v>
      </c>
      <c r="C499" s="599">
        <f t="shared" si="35"/>
        <v>45930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8194</v>
      </c>
    </row>
    <row r="500" spans="1:8">
      <c r="A500" s="595" t="str">
        <f t="shared" si="33"/>
        <v>ЗЪРНЕНИ ХРАНИ БЪЛГАРИЯ АД</v>
      </c>
      <c r="B500" s="595" t="str">
        <f t="shared" si="34"/>
        <v>175410085</v>
      </c>
      <c r="C500" s="599">
        <f t="shared" si="35"/>
        <v>45930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9</v>
      </c>
    </row>
    <row r="501" spans="1:8">
      <c r="A501" s="595" t="str">
        <f t="shared" si="33"/>
        <v>ЗЪРНЕНИ ХРАНИ БЪЛГАРИЯ АД</v>
      </c>
      <c r="B501" s="595" t="str">
        <f t="shared" si="34"/>
        <v>175410085</v>
      </c>
      <c r="C501" s="599">
        <f t="shared" si="35"/>
        <v>45930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ЗЪРНЕНИ ХРАНИ БЪЛГАРИЯ АД</v>
      </c>
      <c r="B502" s="595" t="str">
        <f t="shared" si="34"/>
        <v>175410085</v>
      </c>
      <c r="C502" s="599">
        <f t="shared" si="35"/>
        <v>45930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ЗЪРНЕНИ ХРАНИ БЪЛГАРИЯ АД</v>
      </c>
      <c r="B503" s="595" t="str">
        <f t="shared" si="34"/>
        <v>175410085</v>
      </c>
      <c r="C503" s="599">
        <f t="shared" si="35"/>
        <v>45930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ЗЪРНЕНИ ХРАНИ БЪЛГАРИЯ АД</v>
      </c>
      <c r="B504" s="595" t="str">
        <f t="shared" si="34"/>
        <v>175410085</v>
      </c>
      <c r="C504" s="599">
        <f t="shared" si="35"/>
        <v>45930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ЗЪРНЕНИ ХРАНИ БЪЛГАРИЯ АД</v>
      </c>
      <c r="B505" s="595" t="str">
        <f t="shared" si="34"/>
        <v>175410085</v>
      </c>
      <c r="C505" s="599">
        <f t="shared" si="35"/>
        <v>45930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14</v>
      </c>
    </row>
    <row r="506" spans="1:8">
      <c r="A506" s="595" t="str">
        <f t="shared" si="33"/>
        <v>ЗЪРНЕНИ ХРАНИ БЪЛГАРИЯ АД</v>
      </c>
      <c r="B506" s="595" t="str">
        <f t="shared" si="34"/>
        <v>175410085</v>
      </c>
      <c r="C506" s="599">
        <f t="shared" si="35"/>
        <v>45930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14</v>
      </c>
    </row>
    <row r="507" spans="1:8">
      <c r="A507" s="595" t="str">
        <f t="shared" si="33"/>
        <v>ЗЪРНЕНИ ХРАНИ БЪЛГАРИЯ АД</v>
      </c>
      <c r="B507" s="595" t="str">
        <f t="shared" si="34"/>
        <v>175410085</v>
      </c>
      <c r="C507" s="599">
        <f t="shared" si="35"/>
        <v>45930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ЗЪРНЕНИ ХРАНИ БЪЛГАРИЯ АД</v>
      </c>
      <c r="B508" s="595" t="str">
        <f t="shared" si="34"/>
        <v>175410085</v>
      </c>
      <c r="C508" s="599">
        <f t="shared" si="35"/>
        <v>45930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ЗЪРНЕНИ ХРАНИ БЪЛГАРИЯ АД</v>
      </c>
      <c r="B509" s="595" t="str">
        <f t="shared" si="34"/>
        <v>175410085</v>
      </c>
      <c r="C509" s="599">
        <f t="shared" si="35"/>
        <v>45930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ЗЪРНЕНИ ХРАНИ БЪЛГАРИЯ АД</v>
      </c>
      <c r="B510" s="595" t="str">
        <f t="shared" si="34"/>
        <v>175410085</v>
      </c>
      <c r="C510" s="599">
        <f t="shared" si="35"/>
        <v>45930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ЗЪРНЕНИ ХРАНИ БЪЛГАРИЯ АД</v>
      </c>
      <c r="B511" s="595" t="str">
        <f t="shared" si="34"/>
        <v>175410085</v>
      </c>
      <c r="C511" s="599">
        <f t="shared" si="35"/>
        <v>45930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ЗЪРНЕНИ ХРАНИ БЪЛГАРИЯ АД</v>
      </c>
      <c r="B512" s="595" t="str">
        <f t="shared" si="34"/>
        <v>175410085</v>
      </c>
      <c r="C512" s="599">
        <f t="shared" si="35"/>
        <v>45930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ЗЪРНЕНИ ХРАНИ БЪЛГАРИЯ АД</v>
      </c>
      <c r="B513" s="595" t="str">
        <f t="shared" si="34"/>
        <v>175410085</v>
      </c>
      <c r="C513" s="599">
        <f t="shared" si="35"/>
        <v>45930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ЗЪРНЕНИ ХРАНИ БЪЛГАРИЯ АД</v>
      </c>
      <c r="B514" s="595" t="str">
        <f t="shared" si="34"/>
        <v>175410085</v>
      </c>
      <c r="C514" s="599">
        <f t="shared" si="35"/>
        <v>45930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ЗЪРНЕНИ ХРАНИ БЪЛГАРИЯ АД</v>
      </c>
      <c r="B515" s="595" t="str">
        <f t="shared" si="34"/>
        <v>175410085</v>
      </c>
      <c r="C515" s="599">
        <f t="shared" si="35"/>
        <v>45930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ЗЪРНЕНИ ХРАНИ БЪЛГАРИЯ АД</v>
      </c>
      <c r="B516" s="595" t="str">
        <f t="shared" si="34"/>
        <v>175410085</v>
      </c>
      <c r="C516" s="599">
        <f t="shared" si="35"/>
        <v>45930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ЗЪРНЕНИ ХРАНИ БЪЛГАРИЯ АД</v>
      </c>
      <c r="B517" s="595" t="str">
        <f t="shared" si="34"/>
        <v>175410085</v>
      </c>
      <c r="C517" s="599">
        <f t="shared" si="35"/>
        <v>45930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ЗЪРНЕНИ ХРАНИ БЪЛГАРИЯ АД</v>
      </c>
      <c r="B518" s="595" t="str">
        <f t="shared" si="34"/>
        <v>175410085</v>
      </c>
      <c r="C518" s="599">
        <f t="shared" si="35"/>
        <v>45930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0</v>
      </c>
    </row>
    <row r="519" spans="1:8">
      <c r="A519" s="595" t="str">
        <f t="shared" si="33"/>
        <v>ЗЪРНЕНИ ХРАНИ БЪЛГАРИЯ АД</v>
      </c>
      <c r="B519" s="595" t="str">
        <f t="shared" si="34"/>
        <v>175410085</v>
      </c>
      <c r="C519" s="599">
        <f t="shared" si="35"/>
        <v>45930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ЗЪРНЕНИ ХРАНИ БЪЛГАРИЯ АД</v>
      </c>
      <c r="B520" s="595" t="str">
        <f t="shared" si="34"/>
        <v>175410085</v>
      </c>
      <c r="C520" s="599">
        <f t="shared" si="35"/>
        <v>45930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8217</v>
      </c>
    </row>
    <row r="521" spans="1:8">
      <c r="A521" s="595" t="str">
        <f t="shared" si="33"/>
        <v>ЗЪРНЕНИ ХРАНИ БЪЛГАРИЯ АД</v>
      </c>
      <c r="B521" s="595" t="str">
        <f t="shared" si="34"/>
        <v>175410085</v>
      </c>
      <c r="C521" s="599">
        <f t="shared" si="35"/>
        <v>45930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ЗЪРНЕНИ ХРАНИ БЪЛГАРИЯ АД</v>
      </c>
      <c r="B522" s="595" t="str">
        <f t="shared" si="34"/>
        <v>175410085</v>
      </c>
      <c r="C522" s="599">
        <f t="shared" si="35"/>
        <v>45930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ЗЪРНЕНИ ХРАНИ БЪЛГАРИЯ АД</v>
      </c>
      <c r="B523" s="595" t="str">
        <f t="shared" si="34"/>
        <v>175410085</v>
      </c>
      <c r="C523" s="599">
        <f t="shared" si="35"/>
        <v>45930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3</v>
      </c>
    </row>
    <row r="524" spans="1:8">
      <c r="A524" s="595" t="str">
        <f t="shared" si="33"/>
        <v>ЗЪРНЕНИ ХРАНИ БЪЛГАРИЯ АД</v>
      </c>
      <c r="B524" s="595" t="str">
        <f t="shared" si="34"/>
        <v>175410085</v>
      </c>
      <c r="C524" s="599">
        <f t="shared" si="35"/>
        <v>45930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ЗЪРНЕНИ ХРАНИ БЪЛГАРИЯ АД</v>
      </c>
      <c r="B525" s="595" t="str">
        <f t="shared" ref="B525:B588" si="37">pdeBulstat</f>
        <v>175410085</v>
      </c>
      <c r="C525" s="599">
        <f t="shared" ref="C525:C588" si="38">endDate</f>
        <v>45930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82</v>
      </c>
    </row>
    <row r="526" spans="1:8">
      <c r="A526" s="595" t="str">
        <f t="shared" si="36"/>
        <v>ЗЪРНЕНИ ХРАНИ БЪЛГАРИЯ АД</v>
      </c>
      <c r="B526" s="595" t="str">
        <f t="shared" si="37"/>
        <v>175410085</v>
      </c>
      <c r="C526" s="599">
        <f t="shared" si="38"/>
        <v>45930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1</v>
      </c>
    </row>
    <row r="527" spans="1:8">
      <c r="A527" s="595" t="str">
        <f t="shared" si="36"/>
        <v>ЗЪРНЕНИ ХРАНИ БЪЛГАРИЯ АД</v>
      </c>
      <c r="B527" s="595" t="str">
        <f t="shared" si="37"/>
        <v>175410085</v>
      </c>
      <c r="C527" s="599">
        <f t="shared" si="38"/>
        <v>45930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1146</v>
      </c>
    </row>
    <row r="528" spans="1:8">
      <c r="A528" s="595" t="str">
        <f t="shared" si="36"/>
        <v>ЗЪРНЕНИ ХРАНИ БЪЛГАРИЯ АД</v>
      </c>
      <c r="B528" s="595" t="str">
        <f t="shared" si="37"/>
        <v>175410085</v>
      </c>
      <c r="C528" s="599">
        <f t="shared" si="38"/>
        <v>45930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0</v>
      </c>
    </row>
    <row r="529" spans="1:8">
      <c r="A529" s="595" t="str">
        <f t="shared" si="36"/>
        <v>ЗЪРНЕНИ ХРАНИ БЪЛГАРИЯ АД</v>
      </c>
      <c r="B529" s="595" t="str">
        <f t="shared" si="37"/>
        <v>175410085</v>
      </c>
      <c r="C529" s="599">
        <f t="shared" si="38"/>
        <v>45930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1232</v>
      </c>
    </row>
    <row r="530" spans="1:8">
      <c r="A530" s="595" t="str">
        <f t="shared" si="36"/>
        <v>ЗЪРНЕНИ ХРАНИ БЪЛГАРИЯ АД</v>
      </c>
      <c r="B530" s="595" t="str">
        <f t="shared" si="37"/>
        <v>175410085</v>
      </c>
      <c r="C530" s="599">
        <f t="shared" si="38"/>
        <v>45930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3</v>
      </c>
    </row>
    <row r="531" spans="1:8">
      <c r="A531" s="595" t="str">
        <f t="shared" si="36"/>
        <v>ЗЪРНЕНИ ХРАНИ БЪЛГАРИЯ АД</v>
      </c>
      <c r="B531" s="595" t="str">
        <f t="shared" si="37"/>
        <v>175410085</v>
      </c>
      <c r="C531" s="599">
        <f t="shared" si="38"/>
        <v>45930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ЗЪРНЕНИ ХРАНИ БЪЛГАРИЯ АД</v>
      </c>
      <c r="B532" s="595" t="str">
        <f t="shared" si="37"/>
        <v>175410085</v>
      </c>
      <c r="C532" s="599">
        <f t="shared" si="38"/>
        <v>45930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ЗЪРНЕНИ ХРАНИ БЪЛГАРИЯ АД</v>
      </c>
      <c r="B533" s="595" t="str">
        <f t="shared" si="37"/>
        <v>175410085</v>
      </c>
      <c r="C533" s="599">
        <f t="shared" si="38"/>
        <v>45930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2</v>
      </c>
    </row>
    <row r="534" spans="1:8">
      <c r="A534" s="595" t="str">
        <f t="shared" si="36"/>
        <v>ЗЪРНЕНИ ХРАНИ БЪЛГАРИЯ АД</v>
      </c>
      <c r="B534" s="595" t="str">
        <f t="shared" si="37"/>
        <v>175410085</v>
      </c>
      <c r="C534" s="599">
        <f t="shared" si="38"/>
        <v>45930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ЗЪРНЕНИ ХРАНИ БЪЛГАРИЯ АД</v>
      </c>
      <c r="B535" s="595" t="str">
        <f t="shared" si="37"/>
        <v>175410085</v>
      </c>
      <c r="C535" s="599">
        <f t="shared" si="38"/>
        <v>45930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ЗЪРНЕНИ ХРАНИ БЪЛГАРИЯ АД</v>
      </c>
      <c r="B536" s="595" t="str">
        <f t="shared" si="37"/>
        <v>175410085</v>
      </c>
      <c r="C536" s="599">
        <f t="shared" si="38"/>
        <v>45930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2</v>
      </c>
    </row>
    <row r="537" spans="1:8">
      <c r="A537" s="595" t="str">
        <f t="shared" si="36"/>
        <v>ЗЪРНЕНИ ХРАНИ БЪЛГАРИЯ АД</v>
      </c>
      <c r="B537" s="595" t="str">
        <f t="shared" si="37"/>
        <v>175410085</v>
      </c>
      <c r="C537" s="599">
        <f t="shared" si="38"/>
        <v>45930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ЗЪРНЕНИ ХРАНИ БЪЛГАРИЯ АД</v>
      </c>
      <c r="B538" s="595" t="str">
        <f t="shared" si="37"/>
        <v>175410085</v>
      </c>
      <c r="C538" s="599">
        <f t="shared" si="38"/>
        <v>45930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ЗЪРНЕНИ ХРАНИ БЪЛГАРИЯ АД</v>
      </c>
      <c r="B539" s="595" t="str">
        <f t="shared" si="37"/>
        <v>175410085</v>
      </c>
      <c r="C539" s="599">
        <f t="shared" si="38"/>
        <v>45930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ЗЪРНЕНИ ХРАНИ БЪЛГАРИЯ АД</v>
      </c>
      <c r="B540" s="595" t="str">
        <f t="shared" si="37"/>
        <v>175410085</v>
      </c>
      <c r="C540" s="599">
        <f t="shared" si="38"/>
        <v>45930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ЗЪРНЕНИ ХРАНИ БЪЛГАРИЯ АД</v>
      </c>
      <c r="B541" s="595" t="str">
        <f t="shared" si="37"/>
        <v>175410085</v>
      </c>
      <c r="C541" s="599">
        <f t="shared" si="38"/>
        <v>45930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ЗЪРНЕНИ ХРАНИ БЪЛГАРИЯ АД</v>
      </c>
      <c r="B542" s="595" t="str">
        <f t="shared" si="37"/>
        <v>175410085</v>
      </c>
      <c r="C542" s="599">
        <f t="shared" si="38"/>
        <v>45930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ЗЪРНЕНИ ХРАНИ БЪЛГАРИЯ АД</v>
      </c>
      <c r="B543" s="595" t="str">
        <f t="shared" si="37"/>
        <v>175410085</v>
      </c>
      <c r="C543" s="599">
        <f t="shared" si="38"/>
        <v>45930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ЗЪРНЕНИ ХРАНИ БЪЛГАРИЯ АД</v>
      </c>
      <c r="B544" s="595" t="str">
        <f t="shared" si="37"/>
        <v>175410085</v>
      </c>
      <c r="C544" s="599">
        <f t="shared" si="38"/>
        <v>45930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ЗЪРНЕНИ ХРАНИ БЪЛГАРИЯ АД</v>
      </c>
      <c r="B545" s="595" t="str">
        <f t="shared" si="37"/>
        <v>175410085</v>
      </c>
      <c r="C545" s="599">
        <f t="shared" si="38"/>
        <v>45930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ЗЪРНЕНИ ХРАНИ БЪЛГАРИЯ АД</v>
      </c>
      <c r="B546" s="595" t="str">
        <f t="shared" si="37"/>
        <v>175410085</v>
      </c>
      <c r="C546" s="599">
        <f t="shared" si="38"/>
        <v>45930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ЗЪРНЕНИ ХРАНИ БЪЛГАРИЯ АД</v>
      </c>
      <c r="B547" s="595" t="str">
        <f t="shared" si="37"/>
        <v>175410085</v>
      </c>
      <c r="C547" s="599">
        <f t="shared" si="38"/>
        <v>45930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2696</v>
      </c>
    </row>
    <row r="548" spans="1:8">
      <c r="A548" s="595" t="str">
        <f t="shared" si="36"/>
        <v>ЗЪРНЕНИ ХРАНИ БЪЛГАРИЯ АД</v>
      </c>
      <c r="B548" s="595" t="str">
        <f t="shared" si="37"/>
        <v>175410085</v>
      </c>
      <c r="C548" s="599">
        <f t="shared" si="38"/>
        <v>45930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2696</v>
      </c>
    </row>
    <row r="549" spans="1:8">
      <c r="A549" s="595" t="str">
        <f t="shared" si="36"/>
        <v>ЗЪРНЕНИ ХРАНИ БЪЛГАРИЯ АД</v>
      </c>
      <c r="B549" s="595" t="str">
        <f t="shared" si="37"/>
        <v>175410085</v>
      </c>
      <c r="C549" s="599">
        <f t="shared" si="38"/>
        <v>45930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1</v>
      </c>
    </row>
    <row r="550" spans="1:8">
      <c r="A550" s="595" t="str">
        <f t="shared" si="36"/>
        <v>ЗЪРНЕНИ ХРАНИ БЪЛГАРИЯ АД</v>
      </c>
      <c r="B550" s="595" t="str">
        <f t="shared" si="37"/>
        <v>175410085</v>
      </c>
      <c r="C550" s="599">
        <f t="shared" si="38"/>
        <v>45930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3934</v>
      </c>
    </row>
    <row r="551" spans="1:8">
      <c r="A551" s="595" t="str">
        <f t="shared" si="36"/>
        <v>ЗЪРНЕНИ ХРАНИ БЪЛГАРИЯ АД</v>
      </c>
      <c r="B551" s="595" t="str">
        <f t="shared" si="37"/>
        <v>175410085</v>
      </c>
      <c r="C551" s="599">
        <f t="shared" si="38"/>
        <v>45930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8561</v>
      </c>
    </row>
    <row r="552" spans="1:8">
      <c r="A552" s="595" t="str">
        <f t="shared" si="36"/>
        <v>ЗЪРНЕНИ ХРАНИ БЪЛГАРИЯ АД</v>
      </c>
      <c r="B552" s="595" t="str">
        <f t="shared" si="37"/>
        <v>175410085</v>
      </c>
      <c r="C552" s="599">
        <f t="shared" si="38"/>
        <v>45930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13446</v>
      </c>
    </row>
    <row r="553" spans="1:8">
      <c r="A553" s="595" t="str">
        <f t="shared" si="36"/>
        <v>ЗЪРНЕНИ ХРАНИ БЪЛГАРИЯ АД</v>
      </c>
      <c r="B553" s="595" t="str">
        <f t="shared" si="37"/>
        <v>175410085</v>
      </c>
      <c r="C553" s="599">
        <f t="shared" si="38"/>
        <v>45930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76660</v>
      </c>
    </row>
    <row r="554" spans="1:8">
      <c r="A554" s="595" t="str">
        <f t="shared" si="36"/>
        <v>ЗЪРНЕНИ ХРАНИ БЪЛГАРИЯ АД</v>
      </c>
      <c r="B554" s="595" t="str">
        <f t="shared" si="37"/>
        <v>175410085</v>
      </c>
      <c r="C554" s="599">
        <f t="shared" si="38"/>
        <v>45930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ЗЪРНЕНИ ХРАНИ БЪЛГАРИЯ АД</v>
      </c>
      <c r="B555" s="595" t="str">
        <f t="shared" si="37"/>
        <v>175410085</v>
      </c>
      <c r="C555" s="599">
        <f t="shared" si="38"/>
        <v>45930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3727</v>
      </c>
    </row>
    <row r="556" spans="1:8">
      <c r="A556" s="595" t="str">
        <f t="shared" si="36"/>
        <v>ЗЪРНЕНИ ХРАНИ БЪЛГАРИЯ АД</v>
      </c>
      <c r="B556" s="595" t="str">
        <f t="shared" si="37"/>
        <v>175410085</v>
      </c>
      <c r="C556" s="599">
        <f t="shared" si="38"/>
        <v>45930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34055</v>
      </c>
    </row>
    <row r="557" spans="1:8">
      <c r="A557" s="595" t="str">
        <f t="shared" si="36"/>
        <v>ЗЪРНЕНИ ХРАНИ БЪЛГАРИЯ АД</v>
      </c>
      <c r="B557" s="595" t="str">
        <f t="shared" si="37"/>
        <v>175410085</v>
      </c>
      <c r="C557" s="599">
        <f t="shared" si="38"/>
        <v>45930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11877</v>
      </c>
    </row>
    <row r="558" spans="1:8">
      <c r="A558" s="595" t="str">
        <f t="shared" si="36"/>
        <v>ЗЪРНЕНИ ХРАНИ БЪЛГАРИЯ АД</v>
      </c>
      <c r="B558" s="595" t="str">
        <f t="shared" si="37"/>
        <v>175410085</v>
      </c>
      <c r="C558" s="599">
        <f t="shared" si="38"/>
        <v>45930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1098</v>
      </c>
    </row>
    <row r="559" spans="1:8">
      <c r="A559" s="595" t="str">
        <f t="shared" si="36"/>
        <v>ЗЪРНЕНИ ХРАНИ БЪЛГАРИЯ АД</v>
      </c>
      <c r="B559" s="595" t="str">
        <f t="shared" si="37"/>
        <v>175410085</v>
      </c>
      <c r="C559" s="599">
        <f t="shared" si="38"/>
        <v>45930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149424</v>
      </c>
    </row>
    <row r="560" spans="1:8">
      <c r="A560" s="595" t="str">
        <f t="shared" si="36"/>
        <v>ЗЪРНЕНИ ХРАНИ БЪЛГАРИЯ АД</v>
      </c>
      <c r="B560" s="595" t="str">
        <f t="shared" si="37"/>
        <v>175410085</v>
      </c>
      <c r="C560" s="599">
        <f t="shared" si="38"/>
        <v>45930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139712</v>
      </c>
    </row>
    <row r="561" spans="1:8">
      <c r="A561" s="595" t="str">
        <f t="shared" si="36"/>
        <v>ЗЪРНЕНИ ХРАНИ БЪЛГАРИЯ АД</v>
      </c>
      <c r="B561" s="595" t="str">
        <f t="shared" si="37"/>
        <v>175410085</v>
      </c>
      <c r="C561" s="599">
        <f t="shared" si="38"/>
        <v>45930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ЗЪРНЕНИ ХРАНИ БЪЛГАРИЯ АД</v>
      </c>
      <c r="B562" s="595" t="str">
        <f t="shared" si="37"/>
        <v>175410085</v>
      </c>
      <c r="C562" s="599">
        <f t="shared" si="38"/>
        <v>45930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370</v>
      </c>
    </row>
    <row r="563" spans="1:8">
      <c r="A563" s="595" t="str">
        <f t="shared" si="36"/>
        <v>ЗЪРНЕНИ ХРАНИ БЪЛГАРИЯ АД</v>
      </c>
      <c r="B563" s="595" t="str">
        <f t="shared" si="37"/>
        <v>175410085</v>
      </c>
      <c r="C563" s="599">
        <f t="shared" si="38"/>
        <v>45930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317</v>
      </c>
    </row>
    <row r="564" spans="1:8">
      <c r="A564" s="595" t="str">
        <f t="shared" si="36"/>
        <v>ЗЪРНЕНИ ХРАНИ БЪЛГАРИЯ АД</v>
      </c>
      <c r="B564" s="595" t="str">
        <f t="shared" si="37"/>
        <v>175410085</v>
      </c>
      <c r="C564" s="599">
        <f t="shared" si="38"/>
        <v>45930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ЗЪРНЕНИ ХРАНИ БЪЛГАРИЯ АД</v>
      </c>
      <c r="B565" s="595" t="str">
        <f t="shared" si="37"/>
        <v>175410085</v>
      </c>
      <c r="C565" s="599">
        <f t="shared" si="38"/>
        <v>45930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2216</v>
      </c>
    </row>
    <row r="566" spans="1:8">
      <c r="A566" s="595" t="str">
        <f t="shared" si="36"/>
        <v>ЗЪРНЕНИ ХРАНИ БЪЛГАРИЯ АД</v>
      </c>
      <c r="B566" s="595" t="str">
        <f t="shared" si="37"/>
        <v>175410085</v>
      </c>
      <c r="C566" s="599">
        <f t="shared" si="38"/>
        <v>45930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2903</v>
      </c>
    </row>
    <row r="567" spans="1:8">
      <c r="A567" s="595" t="str">
        <f t="shared" si="36"/>
        <v>ЗЪРНЕНИ ХРАНИ БЪЛГАРИЯ АД</v>
      </c>
      <c r="B567" s="595" t="str">
        <f t="shared" si="37"/>
        <v>175410085</v>
      </c>
      <c r="C567" s="599">
        <f t="shared" si="38"/>
        <v>45930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944</v>
      </c>
    </row>
    <row r="568" spans="1:8">
      <c r="A568" s="595" t="str">
        <f t="shared" si="36"/>
        <v>ЗЪРНЕНИ ХРАНИ БЪЛГАРИЯ АД</v>
      </c>
      <c r="B568" s="595" t="str">
        <f t="shared" si="37"/>
        <v>175410085</v>
      </c>
      <c r="C568" s="599">
        <f t="shared" si="38"/>
        <v>45930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ЗЪРНЕНИ ХРАНИ БЪЛГАРИЯ АД</v>
      </c>
      <c r="B569" s="595" t="str">
        <f t="shared" si="37"/>
        <v>175410085</v>
      </c>
      <c r="C569" s="599">
        <f t="shared" si="38"/>
        <v>45930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ЗЪРНЕНИ ХРАНИ БЪЛГАРИЯ АД</v>
      </c>
      <c r="B570" s="595" t="str">
        <f t="shared" si="37"/>
        <v>175410085</v>
      </c>
      <c r="C570" s="599">
        <f t="shared" si="38"/>
        <v>45930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944</v>
      </c>
    </row>
    <row r="571" spans="1:8">
      <c r="A571" s="595" t="str">
        <f t="shared" si="36"/>
        <v>ЗЪРНЕНИ ХРАНИ БЪЛГАРИЯ АД</v>
      </c>
      <c r="B571" s="595" t="str">
        <f t="shared" si="37"/>
        <v>175410085</v>
      </c>
      <c r="C571" s="599">
        <f t="shared" si="38"/>
        <v>45930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ЗЪРНЕНИ ХРАНИ БЪЛГАРИЯ АД</v>
      </c>
      <c r="B572" s="595" t="str">
        <f t="shared" si="37"/>
        <v>175410085</v>
      </c>
      <c r="C572" s="599">
        <f t="shared" si="38"/>
        <v>45930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ЗЪРНЕНИ ХРАНИ БЪЛГАРИЯ АД</v>
      </c>
      <c r="B573" s="595" t="str">
        <f t="shared" si="37"/>
        <v>175410085</v>
      </c>
      <c r="C573" s="599">
        <f t="shared" si="38"/>
        <v>45930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ЗЪРНЕНИ ХРАНИ БЪЛГАРИЯ АД</v>
      </c>
      <c r="B574" s="595" t="str">
        <f t="shared" si="37"/>
        <v>175410085</v>
      </c>
      <c r="C574" s="599">
        <f t="shared" si="38"/>
        <v>45930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ЗЪРНЕНИ ХРАНИ БЪЛГАРИЯ АД</v>
      </c>
      <c r="B575" s="595" t="str">
        <f t="shared" si="37"/>
        <v>175410085</v>
      </c>
      <c r="C575" s="599">
        <f t="shared" si="38"/>
        <v>45930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ЗЪРНЕНИ ХРАНИ БЪЛГАРИЯ АД</v>
      </c>
      <c r="B576" s="595" t="str">
        <f t="shared" si="37"/>
        <v>175410085</v>
      </c>
      <c r="C576" s="599">
        <f t="shared" si="38"/>
        <v>45930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ЗЪРНЕНИ ХРАНИ БЪЛГАРИЯ АД</v>
      </c>
      <c r="B577" s="595" t="str">
        <f t="shared" si="37"/>
        <v>175410085</v>
      </c>
      <c r="C577" s="599">
        <f t="shared" si="38"/>
        <v>45930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20590</v>
      </c>
    </row>
    <row r="578" spans="1:8">
      <c r="A578" s="595" t="str">
        <f t="shared" si="36"/>
        <v>ЗЪРНЕНИ ХРАНИ БЪЛГАРИЯ АД</v>
      </c>
      <c r="B578" s="595" t="str">
        <f t="shared" si="37"/>
        <v>175410085</v>
      </c>
      <c r="C578" s="599">
        <f t="shared" si="38"/>
        <v>45930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21534</v>
      </c>
    </row>
    <row r="579" spans="1:8">
      <c r="A579" s="595" t="str">
        <f t="shared" si="36"/>
        <v>ЗЪРНЕНИ ХРАНИ БЪЛГАРИЯ АД</v>
      </c>
      <c r="B579" s="595" t="str">
        <f t="shared" si="37"/>
        <v>175410085</v>
      </c>
      <c r="C579" s="599">
        <f t="shared" si="38"/>
        <v>45930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26715</v>
      </c>
    </row>
    <row r="580" spans="1:8">
      <c r="A580" s="595" t="str">
        <f t="shared" si="36"/>
        <v>ЗЪРНЕНИ ХРАНИ БЪЛГАРИЯ АД</v>
      </c>
      <c r="B580" s="595" t="str">
        <f t="shared" si="37"/>
        <v>175410085</v>
      </c>
      <c r="C580" s="599">
        <f t="shared" si="38"/>
        <v>45930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340288</v>
      </c>
    </row>
    <row r="581" spans="1:8">
      <c r="A581" s="595" t="str">
        <f t="shared" si="36"/>
        <v>ЗЪРНЕНИ ХРАНИ БЪЛГАРИЯ АД</v>
      </c>
      <c r="B581" s="595" t="str">
        <f t="shared" si="37"/>
        <v>175410085</v>
      </c>
      <c r="C581" s="599">
        <f t="shared" si="38"/>
        <v>45930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ЗЪРНЕНИ ХРАНИ БЪЛГАРИЯ АД</v>
      </c>
      <c r="B582" s="595" t="str">
        <f t="shared" si="37"/>
        <v>175410085</v>
      </c>
      <c r="C582" s="599">
        <f t="shared" si="38"/>
        <v>45930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ЗЪРНЕНИ ХРАНИ БЪЛГАРИЯ АД</v>
      </c>
      <c r="B583" s="595" t="str">
        <f t="shared" si="37"/>
        <v>175410085</v>
      </c>
      <c r="C583" s="599">
        <f t="shared" si="38"/>
        <v>45930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ЗЪРНЕНИ ХРАНИ БЪЛГАРИЯ АД</v>
      </c>
      <c r="B584" s="595" t="str">
        <f t="shared" si="37"/>
        <v>175410085</v>
      </c>
      <c r="C584" s="599">
        <f t="shared" si="38"/>
        <v>45930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ЗЪРНЕНИ ХРАНИ БЪЛГАРИЯ АД</v>
      </c>
      <c r="B585" s="595" t="str">
        <f t="shared" si="37"/>
        <v>175410085</v>
      </c>
      <c r="C585" s="599">
        <f t="shared" si="38"/>
        <v>45930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ЗЪРНЕНИ ХРАНИ БЪЛГАРИЯ АД</v>
      </c>
      <c r="B586" s="595" t="str">
        <f t="shared" si="37"/>
        <v>175410085</v>
      </c>
      <c r="C586" s="599">
        <f t="shared" si="38"/>
        <v>45930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ЗЪРНЕНИ ХРАНИ БЪЛГАРИЯ АД</v>
      </c>
      <c r="B587" s="595" t="str">
        <f t="shared" si="37"/>
        <v>175410085</v>
      </c>
      <c r="C587" s="599">
        <f t="shared" si="38"/>
        <v>45930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ЗЪРНЕНИ ХРАНИ БЪЛГАРИЯ АД</v>
      </c>
      <c r="B588" s="595" t="str">
        <f t="shared" si="37"/>
        <v>175410085</v>
      </c>
      <c r="C588" s="599">
        <f t="shared" si="38"/>
        <v>45930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ЗЪРНЕНИ ХРАНИ БЪЛГАРИЯ АД</v>
      </c>
      <c r="B589" s="595" t="str">
        <f t="shared" ref="B589:B652" si="40">pdeBulstat</f>
        <v>175410085</v>
      </c>
      <c r="C589" s="599">
        <f t="shared" ref="C589:C652" si="41">endDate</f>
        <v>45930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ЗЪРНЕНИ ХРАНИ БЪЛГАРИЯ АД</v>
      </c>
      <c r="B590" s="595" t="str">
        <f t="shared" si="40"/>
        <v>175410085</v>
      </c>
      <c r="C590" s="599">
        <f t="shared" si="41"/>
        <v>45930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496</v>
      </c>
    </row>
    <row r="591" spans="1:8">
      <c r="A591" s="595" t="str">
        <f t="shared" si="39"/>
        <v>ЗЪРНЕНИ ХРАНИ БЪЛГАРИЯ АД</v>
      </c>
      <c r="B591" s="595" t="str">
        <f t="shared" si="40"/>
        <v>175410085</v>
      </c>
      <c r="C591" s="599">
        <f t="shared" si="41"/>
        <v>45930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ЗЪРНЕНИ ХРАНИ БЪЛГАРИЯ АД</v>
      </c>
      <c r="B592" s="595" t="str">
        <f t="shared" si="40"/>
        <v>175410085</v>
      </c>
      <c r="C592" s="599">
        <f t="shared" si="41"/>
        <v>45930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ЗЪРНЕНИ ХРАНИ БЪЛГАРИЯ АД</v>
      </c>
      <c r="B593" s="595" t="str">
        <f t="shared" si="40"/>
        <v>175410085</v>
      </c>
      <c r="C593" s="599">
        <f t="shared" si="41"/>
        <v>45930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ЗЪРНЕНИ ХРАНИ БЪЛГАРИЯ АД</v>
      </c>
      <c r="B594" s="595" t="str">
        <f t="shared" si="40"/>
        <v>175410085</v>
      </c>
      <c r="C594" s="599">
        <f t="shared" si="41"/>
        <v>45930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ЗЪРНЕНИ ХРАНИ БЪЛГАРИЯ АД</v>
      </c>
      <c r="B595" s="595" t="str">
        <f t="shared" si="40"/>
        <v>175410085</v>
      </c>
      <c r="C595" s="599">
        <f t="shared" si="41"/>
        <v>45930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ЗЪРНЕНИ ХРАНИ БЪЛГАРИЯ АД</v>
      </c>
      <c r="B596" s="595" t="str">
        <f t="shared" si="40"/>
        <v>175410085</v>
      </c>
      <c r="C596" s="599">
        <f t="shared" si="41"/>
        <v>45930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ЗЪРНЕНИ ХРАНИ БЪЛГАРИЯ АД</v>
      </c>
      <c r="B597" s="595" t="str">
        <f t="shared" si="40"/>
        <v>175410085</v>
      </c>
      <c r="C597" s="599">
        <f t="shared" si="41"/>
        <v>45930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ЗЪРНЕНИ ХРАНИ БЪЛГАРИЯ АД</v>
      </c>
      <c r="B598" s="595" t="str">
        <f t="shared" si="40"/>
        <v>175410085</v>
      </c>
      <c r="C598" s="599">
        <f t="shared" si="41"/>
        <v>45930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ЗЪРНЕНИ ХРАНИ БЪЛГАРИЯ АД</v>
      </c>
      <c r="B599" s="595" t="str">
        <f t="shared" si="40"/>
        <v>175410085</v>
      </c>
      <c r="C599" s="599">
        <f t="shared" si="41"/>
        <v>45930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ЗЪРНЕНИ ХРАНИ БЪЛГАРИЯ АД</v>
      </c>
      <c r="B600" s="595" t="str">
        <f t="shared" si="40"/>
        <v>175410085</v>
      </c>
      <c r="C600" s="599">
        <f t="shared" si="41"/>
        <v>45930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ЗЪРНЕНИ ХРАНИ БЪЛГАРИЯ АД</v>
      </c>
      <c r="B601" s="595" t="str">
        <f t="shared" si="40"/>
        <v>175410085</v>
      </c>
      <c r="C601" s="599">
        <f t="shared" si="41"/>
        <v>45930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ЗЪРНЕНИ ХРАНИ БЪЛГАРИЯ АД</v>
      </c>
      <c r="B602" s="595" t="str">
        <f t="shared" si="40"/>
        <v>175410085</v>
      </c>
      <c r="C602" s="599">
        <f t="shared" si="41"/>
        <v>45930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ЗЪРНЕНИ ХРАНИ БЪЛГАРИЯ АД</v>
      </c>
      <c r="B603" s="595" t="str">
        <f t="shared" si="40"/>
        <v>175410085</v>
      </c>
      <c r="C603" s="599">
        <f t="shared" si="41"/>
        <v>45930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ЗЪРНЕНИ ХРАНИ БЪЛГАРИЯ АД</v>
      </c>
      <c r="B604" s="595" t="str">
        <f t="shared" si="40"/>
        <v>175410085</v>
      </c>
      <c r="C604" s="599">
        <f t="shared" si="41"/>
        <v>45930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ЗЪРНЕНИ ХРАНИ БЪЛГАРИЯ АД</v>
      </c>
      <c r="B605" s="595" t="str">
        <f t="shared" si="40"/>
        <v>175410085</v>
      </c>
      <c r="C605" s="599">
        <f t="shared" si="41"/>
        <v>45930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ЗЪРНЕНИ ХРАНИ БЪЛГАРИЯ АД</v>
      </c>
      <c r="B606" s="595" t="str">
        <f t="shared" si="40"/>
        <v>175410085</v>
      </c>
      <c r="C606" s="599">
        <f t="shared" si="41"/>
        <v>45930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ЗЪРНЕНИ ХРАНИ БЪЛГАРИЯ АД</v>
      </c>
      <c r="B607" s="595" t="str">
        <f t="shared" si="40"/>
        <v>175410085</v>
      </c>
      <c r="C607" s="599">
        <f t="shared" si="41"/>
        <v>45930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ЗЪРНЕНИ ХРАНИ БЪЛГАРИЯ АД</v>
      </c>
      <c r="B608" s="595" t="str">
        <f t="shared" si="40"/>
        <v>175410085</v>
      </c>
      <c r="C608" s="599">
        <f t="shared" si="41"/>
        <v>45930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ЗЪРНЕНИ ХРАНИ БЪЛГАРИЯ АД</v>
      </c>
      <c r="B609" s="595" t="str">
        <f t="shared" si="40"/>
        <v>175410085</v>
      </c>
      <c r="C609" s="599">
        <f t="shared" si="41"/>
        <v>45930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ЗЪРНЕНИ ХРАНИ БЪЛГАРИЯ АД</v>
      </c>
      <c r="B610" s="595" t="str">
        <f t="shared" si="40"/>
        <v>175410085</v>
      </c>
      <c r="C610" s="599">
        <f t="shared" si="41"/>
        <v>45930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496</v>
      </c>
    </row>
    <row r="611" spans="1:8">
      <c r="A611" s="595" t="str">
        <f t="shared" si="39"/>
        <v>ЗЪРНЕНИ ХРАНИ БЪЛГАРИЯ АД</v>
      </c>
      <c r="B611" s="595" t="str">
        <f t="shared" si="40"/>
        <v>175410085</v>
      </c>
      <c r="C611" s="599">
        <f t="shared" si="41"/>
        <v>45930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ЗЪРНЕНИ ХРАНИ БЪЛГАРИЯ АД</v>
      </c>
      <c r="B612" s="595" t="str">
        <f t="shared" si="40"/>
        <v>175410085</v>
      </c>
      <c r="C612" s="599">
        <f t="shared" si="41"/>
        <v>45930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ЗЪРНЕНИ ХРАНИ БЪЛГАРИЯ АД</v>
      </c>
      <c r="B613" s="595" t="str">
        <f t="shared" si="40"/>
        <v>175410085</v>
      </c>
      <c r="C613" s="599">
        <f t="shared" si="41"/>
        <v>45930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ЗЪРНЕНИ ХРАНИ БЪЛГАРИЯ АД</v>
      </c>
      <c r="B614" s="595" t="str">
        <f t="shared" si="40"/>
        <v>175410085</v>
      </c>
      <c r="C614" s="599">
        <f t="shared" si="41"/>
        <v>45930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ЗЪРНЕНИ ХРАНИ БЪЛГАРИЯ АД</v>
      </c>
      <c r="B615" s="595" t="str">
        <f t="shared" si="40"/>
        <v>175410085</v>
      </c>
      <c r="C615" s="599">
        <f t="shared" si="41"/>
        <v>45930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ЗЪРНЕНИ ХРАНИ БЪЛГАРИЯ АД</v>
      </c>
      <c r="B616" s="595" t="str">
        <f t="shared" si="40"/>
        <v>175410085</v>
      </c>
      <c r="C616" s="599">
        <f t="shared" si="41"/>
        <v>45930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ЗЪРНЕНИ ХРАНИ БЪЛГАРИЯ АД</v>
      </c>
      <c r="B617" s="595" t="str">
        <f t="shared" si="40"/>
        <v>175410085</v>
      </c>
      <c r="C617" s="599">
        <f t="shared" si="41"/>
        <v>45930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ЗЪРНЕНИ ХРАНИ БЪЛГАРИЯ АД</v>
      </c>
      <c r="B618" s="595" t="str">
        <f t="shared" si="40"/>
        <v>175410085</v>
      </c>
      <c r="C618" s="599">
        <f t="shared" si="41"/>
        <v>45930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ЗЪРНЕНИ ХРАНИ БЪЛГАРИЯ АД</v>
      </c>
      <c r="B619" s="595" t="str">
        <f t="shared" si="40"/>
        <v>175410085</v>
      </c>
      <c r="C619" s="599">
        <f t="shared" si="41"/>
        <v>45930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ЗЪРНЕНИ ХРАНИ БЪЛГАРИЯ АД</v>
      </c>
      <c r="B620" s="595" t="str">
        <f t="shared" si="40"/>
        <v>175410085</v>
      </c>
      <c r="C620" s="599">
        <f t="shared" si="41"/>
        <v>45930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ЗЪРНЕНИ ХРАНИ БЪЛГАРИЯ АД</v>
      </c>
      <c r="B621" s="595" t="str">
        <f t="shared" si="40"/>
        <v>175410085</v>
      </c>
      <c r="C621" s="599">
        <f t="shared" si="41"/>
        <v>45930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ЗЪРНЕНИ ХРАНИ БЪЛГАРИЯ АД</v>
      </c>
      <c r="B622" s="595" t="str">
        <f t="shared" si="40"/>
        <v>175410085</v>
      </c>
      <c r="C622" s="599">
        <f t="shared" si="41"/>
        <v>45930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ЗЪРНЕНИ ХРАНИ БЪЛГАРИЯ АД</v>
      </c>
      <c r="B623" s="595" t="str">
        <f t="shared" si="40"/>
        <v>175410085</v>
      </c>
      <c r="C623" s="599">
        <f t="shared" si="41"/>
        <v>45930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ЗЪРНЕНИ ХРАНИ БЪЛГАРИЯ АД</v>
      </c>
      <c r="B624" s="595" t="str">
        <f t="shared" si="40"/>
        <v>175410085</v>
      </c>
      <c r="C624" s="599">
        <f t="shared" si="41"/>
        <v>45930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ЗЪРНЕНИ ХРАНИ БЪЛГАРИЯ АД</v>
      </c>
      <c r="B625" s="595" t="str">
        <f t="shared" si="40"/>
        <v>175410085</v>
      </c>
      <c r="C625" s="599">
        <f t="shared" si="41"/>
        <v>45930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ЗЪРНЕНИ ХРАНИ БЪЛГАРИЯ АД</v>
      </c>
      <c r="B626" s="595" t="str">
        <f t="shared" si="40"/>
        <v>175410085</v>
      </c>
      <c r="C626" s="599">
        <f t="shared" si="41"/>
        <v>45930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ЗЪРНЕНИ ХРАНИ БЪЛГАРИЯ АД</v>
      </c>
      <c r="B627" s="595" t="str">
        <f t="shared" si="40"/>
        <v>175410085</v>
      </c>
      <c r="C627" s="599">
        <f t="shared" si="41"/>
        <v>45930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25</v>
      </c>
    </row>
    <row r="628" spans="1:8">
      <c r="A628" s="595" t="str">
        <f t="shared" si="39"/>
        <v>ЗЪРНЕНИ ХРАНИ БЪЛГАРИЯ АД</v>
      </c>
      <c r="B628" s="595" t="str">
        <f t="shared" si="40"/>
        <v>175410085</v>
      </c>
      <c r="C628" s="599">
        <f t="shared" si="41"/>
        <v>45930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ЗЪРНЕНИ ХРАНИ БЪЛГАРИЯ АД</v>
      </c>
      <c r="B629" s="595" t="str">
        <f t="shared" si="40"/>
        <v>175410085</v>
      </c>
      <c r="C629" s="599">
        <f t="shared" si="41"/>
        <v>45930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ЗЪРНЕНИ ХРАНИ БЪЛГАРИЯ АД</v>
      </c>
      <c r="B630" s="595" t="str">
        <f t="shared" si="40"/>
        <v>175410085</v>
      </c>
      <c r="C630" s="599">
        <f t="shared" si="41"/>
        <v>45930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25</v>
      </c>
    </row>
    <row r="631" spans="1:8">
      <c r="A631" s="595" t="str">
        <f t="shared" si="39"/>
        <v>ЗЪРНЕНИ ХРАНИ БЪЛГАРИЯ АД</v>
      </c>
      <c r="B631" s="595" t="str">
        <f t="shared" si="40"/>
        <v>175410085</v>
      </c>
      <c r="C631" s="599">
        <f t="shared" si="41"/>
        <v>45930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ЗЪРНЕНИ ХРАНИ БЪЛГАРИЯ АД</v>
      </c>
      <c r="B632" s="595" t="str">
        <f t="shared" si="40"/>
        <v>175410085</v>
      </c>
      <c r="C632" s="599">
        <f t="shared" si="41"/>
        <v>45930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ЗЪРНЕНИ ХРАНИ БЪЛГАРИЯ АД</v>
      </c>
      <c r="B633" s="595" t="str">
        <f t="shared" si="40"/>
        <v>175410085</v>
      </c>
      <c r="C633" s="599">
        <f t="shared" si="41"/>
        <v>45930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ЗЪРНЕНИ ХРАНИ БЪЛГАРИЯ АД</v>
      </c>
      <c r="B634" s="595" t="str">
        <f t="shared" si="40"/>
        <v>175410085</v>
      </c>
      <c r="C634" s="599">
        <f t="shared" si="41"/>
        <v>45930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ЗЪРНЕНИ ХРАНИ БЪЛГАРИЯ АД</v>
      </c>
      <c r="B635" s="595" t="str">
        <f t="shared" si="40"/>
        <v>175410085</v>
      </c>
      <c r="C635" s="599">
        <f t="shared" si="41"/>
        <v>45930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ЗЪРНЕНИ ХРАНИ БЪЛГАРИЯ АД</v>
      </c>
      <c r="B636" s="595" t="str">
        <f t="shared" si="40"/>
        <v>175410085</v>
      </c>
      <c r="C636" s="599">
        <f t="shared" si="41"/>
        <v>45930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ЗЪРНЕНИ ХРАНИ БЪЛГАРИЯ АД</v>
      </c>
      <c r="B637" s="595" t="str">
        <f t="shared" si="40"/>
        <v>175410085</v>
      </c>
      <c r="C637" s="599">
        <f t="shared" si="41"/>
        <v>45930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ЗЪРНЕНИ ХРАНИ БЪЛГАРИЯ АД</v>
      </c>
      <c r="B638" s="595" t="str">
        <f t="shared" si="40"/>
        <v>175410085</v>
      </c>
      <c r="C638" s="599">
        <f t="shared" si="41"/>
        <v>45930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25</v>
      </c>
    </row>
    <row r="639" spans="1:8">
      <c r="A639" s="595" t="str">
        <f t="shared" si="39"/>
        <v>ЗЪРНЕНИ ХРАНИ БЪЛГАРИЯ АД</v>
      </c>
      <c r="B639" s="595" t="str">
        <f t="shared" si="40"/>
        <v>175410085</v>
      </c>
      <c r="C639" s="599">
        <f t="shared" si="41"/>
        <v>45930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ЗЪРНЕНИ ХРАНИ БЪЛГАРИЯ АД</v>
      </c>
      <c r="B640" s="595" t="str">
        <f t="shared" si="40"/>
        <v>175410085</v>
      </c>
      <c r="C640" s="599">
        <f t="shared" si="41"/>
        <v>45930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25</v>
      </c>
    </row>
    <row r="641" spans="1:8">
      <c r="A641" s="595" t="str">
        <f t="shared" si="39"/>
        <v>ЗЪРНЕНИ ХРАНИ БЪЛГАРИЯ АД</v>
      </c>
      <c r="B641" s="595" t="str">
        <f t="shared" si="40"/>
        <v>175410085</v>
      </c>
      <c r="C641" s="599">
        <f t="shared" si="41"/>
        <v>45930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8561</v>
      </c>
    </row>
    <row r="642" spans="1:8">
      <c r="A642" s="595" t="str">
        <f t="shared" si="39"/>
        <v>ЗЪРНЕНИ ХРАНИ БЪЛГАРИЯ АД</v>
      </c>
      <c r="B642" s="595" t="str">
        <f t="shared" si="40"/>
        <v>175410085</v>
      </c>
      <c r="C642" s="599">
        <f t="shared" si="41"/>
        <v>45930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13446</v>
      </c>
    </row>
    <row r="643" spans="1:8">
      <c r="A643" s="595" t="str">
        <f t="shared" si="39"/>
        <v>ЗЪРНЕНИ ХРАНИ БЪЛГАРИЯ АД</v>
      </c>
      <c r="B643" s="595" t="str">
        <f t="shared" si="40"/>
        <v>175410085</v>
      </c>
      <c r="C643" s="599">
        <f t="shared" si="41"/>
        <v>45930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76660</v>
      </c>
    </row>
    <row r="644" spans="1:8">
      <c r="A644" s="595" t="str">
        <f t="shared" si="39"/>
        <v>ЗЪРНЕНИ ХРАНИ БЪЛГАРИЯ АД</v>
      </c>
      <c r="B644" s="595" t="str">
        <f t="shared" si="40"/>
        <v>175410085</v>
      </c>
      <c r="C644" s="599">
        <f t="shared" si="41"/>
        <v>45930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ЗЪРНЕНИ ХРАНИ БЪЛГАРИЯ АД</v>
      </c>
      <c r="B645" s="595" t="str">
        <f t="shared" si="40"/>
        <v>175410085</v>
      </c>
      <c r="C645" s="599">
        <f t="shared" si="41"/>
        <v>45930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3727</v>
      </c>
    </row>
    <row r="646" spans="1:8">
      <c r="A646" s="595" t="str">
        <f t="shared" si="39"/>
        <v>ЗЪРНЕНИ ХРАНИ БЪЛГАРИЯ АД</v>
      </c>
      <c r="B646" s="595" t="str">
        <f t="shared" si="40"/>
        <v>175410085</v>
      </c>
      <c r="C646" s="599">
        <f t="shared" si="41"/>
        <v>45930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34055</v>
      </c>
    </row>
    <row r="647" spans="1:8">
      <c r="A647" s="595" t="str">
        <f t="shared" si="39"/>
        <v>ЗЪРНЕНИ ХРАНИ БЪЛГАРИЯ АД</v>
      </c>
      <c r="B647" s="595" t="str">
        <f t="shared" si="40"/>
        <v>175410085</v>
      </c>
      <c r="C647" s="599">
        <f t="shared" si="41"/>
        <v>45930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11877</v>
      </c>
    </row>
    <row r="648" spans="1:8">
      <c r="A648" s="595" t="str">
        <f t="shared" si="39"/>
        <v>ЗЪРНЕНИ ХРАНИ БЪЛГАРИЯ АД</v>
      </c>
      <c r="B648" s="595" t="str">
        <f t="shared" si="40"/>
        <v>175410085</v>
      </c>
      <c r="C648" s="599">
        <f t="shared" si="41"/>
        <v>45930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1098</v>
      </c>
    </row>
    <row r="649" spans="1:8">
      <c r="A649" s="595" t="str">
        <f t="shared" si="39"/>
        <v>ЗЪРНЕНИ ХРАНИ БЪЛГАРИЯ АД</v>
      </c>
      <c r="B649" s="595" t="str">
        <f t="shared" si="40"/>
        <v>175410085</v>
      </c>
      <c r="C649" s="599">
        <f t="shared" si="41"/>
        <v>45930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149424</v>
      </c>
    </row>
    <row r="650" spans="1:8">
      <c r="A650" s="595" t="str">
        <f t="shared" si="39"/>
        <v>ЗЪРНЕНИ ХРАНИ БЪЛГАРИЯ АД</v>
      </c>
      <c r="B650" s="595" t="str">
        <f t="shared" si="40"/>
        <v>175410085</v>
      </c>
      <c r="C650" s="599">
        <f t="shared" si="41"/>
        <v>45930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140208</v>
      </c>
    </row>
    <row r="651" spans="1:8">
      <c r="A651" s="595" t="str">
        <f t="shared" si="39"/>
        <v>ЗЪРНЕНИ ХРАНИ БЪЛГАРИЯ АД</v>
      </c>
      <c r="B651" s="595" t="str">
        <f t="shared" si="40"/>
        <v>175410085</v>
      </c>
      <c r="C651" s="599">
        <f t="shared" si="41"/>
        <v>45930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ЗЪРНЕНИ ХРАНИ БЪЛГАРИЯ АД</v>
      </c>
      <c r="B652" s="595" t="str">
        <f t="shared" si="40"/>
        <v>175410085</v>
      </c>
      <c r="C652" s="599">
        <f t="shared" si="41"/>
        <v>45930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370</v>
      </c>
    </row>
    <row r="653" spans="1:8">
      <c r="A653" s="595" t="str">
        <f t="shared" ref="A653:A716" si="42">pdeName</f>
        <v>ЗЪРНЕНИ ХРАНИ БЪЛГАРИЯ АД</v>
      </c>
      <c r="B653" s="595" t="str">
        <f t="shared" ref="B653:B716" si="43">pdeBulstat</f>
        <v>175410085</v>
      </c>
      <c r="C653" s="599">
        <f t="shared" ref="C653:C716" si="44">endDate</f>
        <v>45930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317</v>
      </c>
    </row>
    <row r="654" spans="1:8">
      <c r="A654" s="595" t="str">
        <f t="shared" si="42"/>
        <v>ЗЪРНЕНИ ХРАНИ БЪЛГАРИЯ АД</v>
      </c>
      <c r="B654" s="595" t="str">
        <f t="shared" si="43"/>
        <v>175410085</v>
      </c>
      <c r="C654" s="599">
        <f t="shared" si="44"/>
        <v>45930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ЗЪРНЕНИ ХРАНИ БЪЛГАРИЯ АД</v>
      </c>
      <c r="B655" s="595" t="str">
        <f t="shared" si="43"/>
        <v>175410085</v>
      </c>
      <c r="C655" s="599">
        <f t="shared" si="44"/>
        <v>45930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2216</v>
      </c>
    </row>
    <row r="656" spans="1:8">
      <c r="A656" s="595" t="str">
        <f t="shared" si="42"/>
        <v>ЗЪРНЕНИ ХРАНИ БЪЛГАРИЯ АД</v>
      </c>
      <c r="B656" s="595" t="str">
        <f t="shared" si="43"/>
        <v>175410085</v>
      </c>
      <c r="C656" s="599">
        <f t="shared" si="44"/>
        <v>45930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2903</v>
      </c>
    </row>
    <row r="657" spans="1:8">
      <c r="A657" s="595" t="str">
        <f t="shared" si="42"/>
        <v>ЗЪРНЕНИ ХРАНИ БЪЛГАРИЯ АД</v>
      </c>
      <c r="B657" s="595" t="str">
        <f t="shared" si="43"/>
        <v>175410085</v>
      </c>
      <c r="C657" s="599">
        <f t="shared" si="44"/>
        <v>45930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919</v>
      </c>
    </row>
    <row r="658" spans="1:8">
      <c r="A658" s="595" t="str">
        <f t="shared" si="42"/>
        <v>ЗЪРНЕНИ ХРАНИ БЪЛГАРИЯ АД</v>
      </c>
      <c r="B658" s="595" t="str">
        <f t="shared" si="43"/>
        <v>175410085</v>
      </c>
      <c r="C658" s="599">
        <f t="shared" si="44"/>
        <v>45930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ЗЪРНЕНИ ХРАНИ БЪЛГАРИЯ АД</v>
      </c>
      <c r="B659" s="595" t="str">
        <f t="shared" si="43"/>
        <v>175410085</v>
      </c>
      <c r="C659" s="599">
        <f t="shared" si="44"/>
        <v>45930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ЗЪРНЕНИ ХРАНИ БЪЛГАРИЯ АД</v>
      </c>
      <c r="B660" s="595" t="str">
        <f t="shared" si="43"/>
        <v>175410085</v>
      </c>
      <c r="C660" s="599">
        <f t="shared" si="44"/>
        <v>45930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919</v>
      </c>
    </row>
    <row r="661" spans="1:8">
      <c r="A661" s="595" t="str">
        <f t="shared" si="42"/>
        <v>ЗЪРНЕНИ ХРАНИ БЪЛГАРИЯ АД</v>
      </c>
      <c r="B661" s="595" t="str">
        <f t="shared" si="43"/>
        <v>175410085</v>
      </c>
      <c r="C661" s="599">
        <f t="shared" si="44"/>
        <v>45930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ЗЪРНЕНИ ХРАНИ БЪЛГАРИЯ АД</v>
      </c>
      <c r="B662" s="595" t="str">
        <f t="shared" si="43"/>
        <v>175410085</v>
      </c>
      <c r="C662" s="599">
        <f t="shared" si="44"/>
        <v>45930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ЗЪРНЕНИ ХРАНИ БЪЛГАРИЯ АД</v>
      </c>
      <c r="B663" s="595" t="str">
        <f t="shared" si="43"/>
        <v>175410085</v>
      </c>
      <c r="C663" s="599">
        <f t="shared" si="44"/>
        <v>45930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ЗЪРНЕНИ ХРАНИ БЪЛГАРИЯ АД</v>
      </c>
      <c r="B664" s="595" t="str">
        <f t="shared" si="43"/>
        <v>175410085</v>
      </c>
      <c r="C664" s="599">
        <f t="shared" si="44"/>
        <v>45930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ЗЪРНЕНИ ХРАНИ БЪЛГАРИЯ АД</v>
      </c>
      <c r="B665" s="595" t="str">
        <f t="shared" si="43"/>
        <v>175410085</v>
      </c>
      <c r="C665" s="599">
        <f t="shared" si="44"/>
        <v>45930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ЗЪРНЕНИ ХРАНИ БЪЛГАРИЯ АД</v>
      </c>
      <c r="B666" s="595" t="str">
        <f t="shared" si="43"/>
        <v>175410085</v>
      </c>
      <c r="C666" s="599">
        <f t="shared" si="44"/>
        <v>45930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ЗЪРНЕНИ ХРАНИ БЪЛГАРИЯ АД</v>
      </c>
      <c r="B667" s="595" t="str">
        <f t="shared" si="43"/>
        <v>175410085</v>
      </c>
      <c r="C667" s="599">
        <f t="shared" si="44"/>
        <v>45930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20590</v>
      </c>
    </row>
    <row r="668" spans="1:8">
      <c r="A668" s="595" t="str">
        <f t="shared" si="42"/>
        <v>ЗЪРНЕНИ ХРАНИ БЪЛГАРИЯ АД</v>
      </c>
      <c r="B668" s="595" t="str">
        <f t="shared" si="43"/>
        <v>175410085</v>
      </c>
      <c r="C668" s="599">
        <f t="shared" si="44"/>
        <v>45930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21509</v>
      </c>
    </row>
    <row r="669" spans="1:8">
      <c r="A669" s="595" t="str">
        <f t="shared" si="42"/>
        <v>ЗЪРНЕНИ ХРАНИ БЪЛГАРИЯ АД</v>
      </c>
      <c r="B669" s="595" t="str">
        <f t="shared" si="43"/>
        <v>175410085</v>
      </c>
      <c r="C669" s="599">
        <f t="shared" si="44"/>
        <v>45930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26715</v>
      </c>
    </row>
    <row r="670" spans="1:8">
      <c r="A670" s="595" t="str">
        <f t="shared" si="42"/>
        <v>ЗЪРНЕНИ ХРАНИ БЪЛГАРИЯ АД</v>
      </c>
      <c r="B670" s="595" t="str">
        <f t="shared" si="43"/>
        <v>175410085</v>
      </c>
      <c r="C670" s="599">
        <f t="shared" si="44"/>
        <v>45930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340759</v>
      </c>
    </row>
    <row r="671" spans="1:8">
      <c r="A671" s="595" t="str">
        <f t="shared" si="42"/>
        <v>ЗЪРНЕНИ ХРАНИ БЪЛГАРИЯ АД</v>
      </c>
      <c r="B671" s="595" t="str">
        <f t="shared" si="43"/>
        <v>175410085</v>
      </c>
      <c r="C671" s="599">
        <f t="shared" si="44"/>
        <v>45930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ЗЪРНЕНИ ХРАНИ БЪЛГАРИЯ АД</v>
      </c>
      <c r="B672" s="595" t="str">
        <f t="shared" si="43"/>
        <v>175410085</v>
      </c>
      <c r="C672" s="599">
        <f t="shared" si="44"/>
        <v>45930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4142</v>
      </c>
    </row>
    <row r="673" spans="1:8">
      <c r="A673" s="595" t="str">
        <f t="shared" si="42"/>
        <v>ЗЪРНЕНИ ХРАНИ БЪЛГАРИЯ АД</v>
      </c>
      <c r="B673" s="595" t="str">
        <f t="shared" si="43"/>
        <v>175410085</v>
      </c>
      <c r="C673" s="599">
        <f t="shared" si="44"/>
        <v>45930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44350</v>
      </c>
    </row>
    <row r="674" spans="1:8">
      <c r="A674" s="595" t="str">
        <f t="shared" si="42"/>
        <v>ЗЪРНЕНИ ХРАНИ БЪЛГАРИЯ АД</v>
      </c>
      <c r="B674" s="595" t="str">
        <f t="shared" si="43"/>
        <v>175410085</v>
      </c>
      <c r="C674" s="599">
        <f t="shared" si="44"/>
        <v>45930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ЗЪРНЕНИ ХРАНИ БЪЛГАРИЯ АД</v>
      </c>
      <c r="B675" s="595" t="str">
        <f t="shared" si="43"/>
        <v>175410085</v>
      </c>
      <c r="C675" s="599">
        <f t="shared" si="44"/>
        <v>45930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2332</v>
      </c>
    </row>
    <row r="676" spans="1:8">
      <c r="A676" s="595" t="str">
        <f t="shared" si="42"/>
        <v>ЗЪРНЕНИ ХРАНИ БЪЛГАРИЯ АД</v>
      </c>
      <c r="B676" s="595" t="str">
        <f t="shared" si="43"/>
        <v>175410085</v>
      </c>
      <c r="C676" s="599">
        <f t="shared" si="44"/>
        <v>45930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23873</v>
      </c>
    </row>
    <row r="677" spans="1:8">
      <c r="A677" s="595" t="str">
        <f t="shared" si="42"/>
        <v>ЗЪРНЕНИ ХРАНИ БЪЛГАРИЯ АД</v>
      </c>
      <c r="B677" s="595" t="str">
        <f t="shared" si="43"/>
        <v>175410085</v>
      </c>
      <c r="C677" s="599">
        <f t="shared" si="44"/>
        <v>45930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ЗЪРНЕНИ ХРАНИ БЪЛГАРИЯ АД</v>
      </c>
      <c r="B678" s="595" t="str">
        <f t="shared" si="43"/>
        <v>175410085</v>
      </c>
      <c r="C678" s="599">
        <f t="shared" si="44"/>
        <v>45930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0</v>
      </c>
    </row>
    <row r="679" spans="1:8">
      <c r="A679" s="595" t="str">
        <f t="shared" si="42"/>
        <v>ЗЪРНЕНИ ХРАНИ БЪЛГАРИЯ АД</v>
      </c>
      <c r="B679" s="595" t="str">
        <f t="shared" si="43"/>
        <v>175410085</v>
      </c>
      <c r="C679" s="599">
        <f t="shared" si="44"/>
        <v>45930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74697</v>
      </c>
    </row>
    <row r="680" spans="1:8">
      <c r="A680" s="595" t="str">
        <f t="shared" si="42"/>
        <v>ЗЪРНЕНИ ХРАНИ БЪЛГАРИЯ АД</v>
      </c>
      <c r="B680" s="595" t="str">
        <f t="shared" si="43"/>
        <v>175410085</v>
      </c>
      <c r="C680" s="599">
        <f t="shared" si="44"/>
        <v>45930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ЗЪРНЕНИ ХРАНИ БЪЛГАРИЯ АД</v>
      </c>
      <c r="B681" s="595" t="str">
        <f t="shared" si="43"/>
        <v>175410085</v>
      </c>
      <c r="C681" s="599">
        <f t="shared" si="44"/>
        <v>45930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ЗЪРНЕНИ ХРАНИ БЪЛГАРИЯ АД</v>
      </c>
      <c r="B682" s="595" t="str">
        <f t="shared" si="43"/>
        <v>175410085</v>
      </c>
      <c r="C682" s="599">
        <f t="shared" si="44"/>
        <v>45930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207</v>
      </c>
    </row>
    <row r="683" spans="1:8">
      <c r="A683" s="595" t="str">
        <f t="shared" si="42"/>
        <v>ЗЪРНЕНИ ХРАНИ БЪЛГАРИЯ АД</v>
      </c>
      <c r="B683" s="595" t="str">
        <f t="shared" si="43"/>
        <v>175410085</v>
      </c>
      <c r="C683" s="599">
        <f t="shared" si="44"/>
        <v>45930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135</v>
      </c>
    </row>
    <row r="684" spans="1:8">
      <c r="A684" s="595" t="str">
        <f t="shared" si="42"/>
        <v>ЗЪРНЕНИ ХРАНИ БЪЛГАРИЯ АД</v>
      </c>
      <c r="B684" s="595" t="str">
        <f t="shared" si="43"/>
        <v>175410085</v>
      </c>
      <c r="C684" s="599">
        <f t="shared" si="44"/>
        <v>45930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ЗЪРНЕНИ ХРАНИ БЪЛГАРИЯ АД</v>
      </c>
      <c r="B685" s="595" t="str">
        <f t="shared" si="43"/>
        <v>175410085</v>
      </c>
      <c r="C685" s="599">
        <f t="shared" si="44"/>
        <v>45930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1703</v>
      </c>
    </row>
    <row r="686" spans="1:8">
      <c r="A686" s="595" t="str">
        <f t="shared" si="42"/>
        <v>ЗЪРНЕНИ ХРАНИ БЪЛГАРИЯ АД</v>
      </c>
      <c r="B686" s="595" t="str">
        <f t="shared" si="43"/>
        <v>175410085</v>
      </c>
      <c r="C686" s="599">
        <f t="shared" si="44"/>
        <v>45930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2045</v>
      </c>
    </row>
    <row r="687" spans="1:8">
      <c r="A687" s="595" t="str">
        <f t="shared" si="42"/>
        <v>ЗЪРНЕНИ ХРАНИ БЪЛГАРИЯ АД</v>
      </c>
      <c r="B687" s="595" t="str">
        <f t="shared" si="43"/>
        <v>175410085</v>
      </c>
      <c r="C687" s="599">
        <f t="shared" si="44"/>
        <v>45930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ЗЪРНЕНИ ХРАНИ БЪЛГАРИЯ АД</v>
      </c>
      <c r="B688" s="595" t="str">
        <f t="shared" si="43"/>
        <v>175410085</v>
      </c>
      <c r="C688" s="599">
        <f t="shared" si="44"/>
        <v>45930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ЗЪРНЕНИ ХРАНИ БЪЛГАРИЯ АД</v>
      </c>
      <c r="B689" s="595" t="str">
        <f t="shared" si="43"/>
        <v>175410085</v>
      </c>
      <c r="C689" s="599">
        <f t="shared" si="44"/>
        <v>45930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ЗЪРНЕНИ ХРАНИ БЪЛГАРИЯ АД</v>
      </c>
      <c r="B690" s="595" t="str">
        <f t="shared" si="43"/>
        <v>175410085</v>
      </c>
      <c r="C690" s="599">
        <f t="shared" si="44"/>
        <v>45930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ЗЪРНЕНИ ХРАНИ БЪЛГАРИЯ АД</v>
      </c>
      <c r="B691" s="595" t="str">
        <f t="shared" si="43"/>
        <v>175410085</v>
      </c>
      <c r="C691" s="599">
        <f t="shared" si="44"/>
        <v>45930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ЗЪРНЕНИ ХРАНИ БЪЛГАРИЯ АД</v>
      </c>
      <c r="B692" s="595" t="str">
        <f t="shared" si="43"/>
        <v>175410085</v>
      </c>
      <c r="C692" s="599">
        <f t="shared" si="44"/>
        <v>45930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ЗЪРНЕНИ ХРАНИ БЪЛГАРИЯ АД</v>
      </c>
      <c r="B693" s="595" t="str">
        <f t="shared" si="43"/>
        <v>175410085</v>
      </c>
      <c r="C693" s="599">
        <f t="shared" si="44"/>
        <v>45930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ЗЪРНЕНИ ХРАНИ БЪЛГАРИЯ АД</v>
      </c>
      <c r="B694" s="595" t="str">
        <f t="shared" si="43"/>
        <v>175410085</v>
      </c>
      <c r="C694" s="599">
        <f t="shared" si="44"/>
        <v>45930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ЗЪРНЕНИ ХРАНИ БЪЛГАРИЯ АД</v>
      </c>
      <c r="B695" s="595" t="str">
        <f t="shared" si="43"/>
        <v>175410085</v>
      </c>
      <c r="C695" s="599">
        <f t="shared" si="44"/>
        <v>45930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ЗЪРНЕНИ ХРАНИ БЪЛГАРИЯ АД</v>
      </c>
      <c r="B696" s="595" t="str">
        <f t="shared" si="43"/>
        <v>175410085</v>
      </c>
      <c r="C696" s="599">
        <f t="shared" si="44"/>
        <v>45930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ЗЪРНЕНИ ХРАНИ БЪЛГАРИЯ АД</v>
      </c>
      <c r="B697" s="595" t="str">
        <f t="shared" si="43"/>
        <v>175410085</v>
      </c>
      <c r="C697" s="599">
        <f t="shared" si="44"/>
        <v>45930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ЗЪРНЕНИ ХРАНИ БЪЛГАРИЯ АД</v>
      </c>
      <c r="B698" s="595" t="str">
        <f t="shared" si="43"/>
        <v>175410085</v>
      </c>
      <c r="C698" s="599">
        <f t="shared" si="44"/>
        <v>45930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ЗЪРНЕНИ ХРАНИ БЪЛГАРИЯ АД</v>
      </c>
      <c r="B699" s="595" t="str">
        <f t="shared" si="43"/>
        <v>175410085</v>
      </c>
      <c r="C699" s="599">
        <f t="shared" si="44"/>
        <v>45930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ЗЪРНЕНИ ХРАНИ БЪЛГАРИЯ АД</v>
      </c>
      <c r="B700" s="595" t="str">
        <f t="shared" si="43"/>
        <v>175410085</v>
      </c>
      <c r="C700" s="599">
        <f t="shared" si="44"/>
        <v>45930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76742</v>
      </c>
    </row>
    <row r="701" spans="1:8">
      <c r="A701" s="595" t="str">
        <f t="shared" si="42"/>
        <v>ЗЪРНЕНИ ХРАНИ БЪЛГАРИЯ АД</v>
      </c>
      <c r="B701" s="595" t="str">
        <f t="shared" si="43"/>
        <v>175410085</v>
      </c>
      <c r="C701" s="599">
        <f t="shared" si="44"/>
        <v>45930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ЗЪРНЕНИ ХРАНИ БЪЛГАРИЯ АД</v>
      </c>
      <c r="B702" s="595" t="str">
        <f t="shared" si="43"/>
        <v>175410085</v>
      </c>
      <c r="C702" s="599">
        <f t="shared" si="44"/>
        <v>45930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291</v>
      </c>
    </row>
    <row r="703" spans="1:8">
      <c r="A703" s="595" t="str">
        <f t="shared" si="42"/>
        <v>ЗЪРНЕНИ ХРАНИ БЪЛГАРИЯ АД</v>
      </c>
      <c r="B703" s="595" t="str">
        <f t="shared" si="43"/>
        <v>175410085</v>
      </c>
      <c r="C703" s="599">
        <f t="shared" si="44"/>
        <v>45930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2061</v>
      </c>
    </row>
    <row r="704" spans="1:8">
      <c r="A704" s="595" t="str">
        <f t="shared" si="42"/>
        <v>ЗЪРНЕНИ ХРАНИ БЪЛГАРИЯ АД</v>
      </c>
      <c r="B704" s="595" t="str">
        <f t="shared" si="43"/>
        <v>175410085</v>
      </c>
      <c r="C704" s="599">
        <f t="shared" si="44"/>
        <v>45930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ЗЪРНЕНИ ХРАНИ БЪЛГАРИЯ АД</v>
      </c>
      <c r="B705" s="595" t="str">
        <f t="shared" si="43"/>
        <v>175410085</v>
      </c>
      <c r="C705" s="599">
        <f t="shared" si="44"/>
        <v>45930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283</v>
      </c>
    </row>
    <row r="706" spans="1:8">
      <c r="A706" s="595" t="str">
        <f t="shared" si="42"/>
        <v>ЗЪРНЕНИ ХРАНИ БЪЛГАРИЯ АД</v>
      </c>
      <c r="B706" s="595" t="str">
        <f t="shared" si="43"/>
        <v>175410085</v>
      </c>
      <c r="C706" s="599">
        <f t="shared" si="44"/>
        <v>45930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1453</v>
      </c>
    </row>
    <row r="707" spans="1:8">
      <c r="A707" s="595" t="str">
        <f t="shared" si="42"/>
        <v>ЗЪРНЕНИ ХРАНИ БЪЛГАРИЯ АД</v>
      </c>
      <c r="B707" s="595" t="str">
        <f t="shared" si="43"/>
        <v>175410085</v>
      </c>
      <c r="C707" s="599">
        <f t="shared" si="44"/>
        <v>45930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ЗЪРНЕНИ ХРАНИ БЪЛГАРИЯ АД</v>
      </c>
      <c r="B708" s="595" t="str">
        <f t="shared" si="43"/>
        <v>175410085</v>
      </c>
      <c r="C708" s="599">
        <f t="shared" si="44"/>
        <v>45930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0</v>
      </c>
    </row>
    <row r="709" spans="1:8">
      <c r="A709" s="595" t="str">
        <f t="shared" si="42"/>
        <v>ЗЪРНЕНИ ХРАНИ БЪЛГАРИЯ АД</v>
      </c>
      <c r="B709" s="595" t="str">
        <f t="shared" si="43"/>
        <v>175410085</v>
      </c>
      <c r="C709" s="599">
        <f t="shared" si="44"/>
        <v>45930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4088</v>
      </c>
    </row>
    <row r="710" spans="1:8">
      <c r="A710" s="595" t="str">
        <f t="shared" si="42"/>
        <v>ЗЪРНЕНИ ХРАНИ БЪЛГАРИЯ АД</v>
      </c>
      <c r="B710" s="595" t="str">
        <f t="shared" si="43"/>
        <v>175410085</v>
      </c>
      <c r="C710" s="599">
        <f t="shared" si="44"/>
        <v>45930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ЗЪРНЕНИ ХРАНИ БЪЛГАРИЯ АД</v>
      </c>
      <c r="B711" s="595" t="str">
        <f t="shared" si="43"/>
        <v>175410085</v>
      </c>
      <c r="C711" s="599">
        <f t="shared" si="44"/>
        <v>45930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ЗЪРНЕНИ ХРАНИ БЪЛГАРИЯ АД</v>
      </c>
      <c r="B712" s="595" t="str">
        <f t="shared" si="43"/>
        <v>175410085</v>
      </c>
      <c r="C712" s="599">
        <f t="shared" si="44"/>
        <v>45930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ЗЪРНЕНИ ХРАНИ БЪЛГАРИЯ АД</v>
      </c>
      <c r="B713" s="595" t="str">
        <f t="shared" si="43"/>
        <v>175410085</v>
      </c>
      <c r="C713" s="599">
        <f t="shared" si="44"/>
        <v>45930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ЗЪРНЕНИ ХРАНИ БЪЛГАРИЯ АД</v>
      </c>
      <c r="B714" s="595" t="str">
        <f t="shared" si="43"/>
        <v>175410085</v>
      </c>
      <c r="C714" s="599">
        <f t="shared" si="44"/>
        <v>45930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ЗЪРНЕНИ ХРАНИ БЪЛГАРИЯ АД</v>
      </c>
      <c r="B715" s="595" t="str">
        <f t="shared" si="43"/>
        <v>175410085</v>
      </c>
      <c r="C715" s="599">
        <f t="shared" si="44"/>
        <v>45930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62</v>
      </c>
    </row>
    <row r="716" spans="1:8">
      <c r="A716" s="595" t="str">
        <f t="shared" si="42"/>
        <v>ЗЪРНЕНИ ХРАНИ БЪЛГАРИЯ АД</v>
      </c>
      <c r="B716" s="595" t="str">
        <f t="shared" si="43"/>
        <v>175410085</v>
      </c>
      <c r="C716" s="599">
        <f t="shared" si="44"/>
        <v>45930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62</v>
      </c>
    </row>
    <row r="717" spans="1:8">
      <c r="A717" s="595" t="str">
        <f t="shared" ref="A717:A780" si="45">pdeName</f>
        <v>ЗЪРНЕНИ ХРАНИ БЪЛГАРИЯ АД</v>
      </c>
      <c r="B717" s="595" t="str">
        <f t="shared" ref="B717:B780" si="46">pdeBulstat</f>
        <v>175410085</v>
      </c>
      <c r="C717" s="599">
        <f t="shared" ref="C717:C780" si="47">endDate</f>
        <v>45930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ЗЪРНЕНИ ХРАНИ БЪЛГАРИЯ АД</v>
      </c>
      <c r="B718" s="595" t="str">
        <f t="shared" si="46"/>
        <v>175410085</v>
      </c>
      <c r="C718" s="599">
        <f t="shared" si="47"/>
        <v>45930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ЗЪРНЕНИ ХРАНИ БЪЛГАРИЯ АД</v>
      </c>
      <c r="B719" s="595" t="str">
        <f t="shared" si="46"/>
        <v>175410085</v>
      </c>
      <c r="C719" s="599">
        <f t="shared" si="47"/>
        <v>45930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ЗЪРНЕНИ ХРАНИ БЪЛГАРИЯ АД</v>
      </c>
      <c r="B720" s="595" t="str">
        <f t="shared" si="46"/>
        <v>175410085</v>
      </c>
      <c r="C720" s="599">
        <f t="shared" si="47"/>
        <v>45930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ЗЪРНЕНИ ХРАНИ БЪЛГАРИЯ АД</v>
      </c>
      <c r="B721" s="595" t="str">
        <f t="shared" si="46"/>
        <v>175410085</v>
      </c>
      <c r="C721" s="599">
        <f t="shared" si="47"/>
        <v>45930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ЗЪРНЕНИ ХРАНИ БЪЛГАРИЯ АД</v>
      </c>
      <c r="B722" s="595" t="str">
        <f t="shared" si="46"/>
        <v>175410085</v>
      </c>
      <c r="C722" s="599">
        <f t="shared" si="47"/>
        <v>45930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ЗЪРНЕНИ ХРАНИ БЪЛГАРИЯ АД</v>
      </c>
      <c r="B723" s="595" t="str">
        <f t="shared" si="46"/>
        <v>175410085</v>
      </c>
      <c r="C723" s="599">
        <f t="shared" si="47"/>
        <v>45930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ЗЪРНЕНИ ХРАНИ БЪЛГАРИЯ АД</v>
      </c>
      <c r="B724" s="595" t="str">
        <f t="shared" si="46"/>
        <v>175410085</v>
      </c>
      <c r="C724" s="599">
        <f t="shared" si="47"/>
        <v>45930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ЗЪРНЕНИ ХРАНИ БЪЛГАРИЯ АД</v>
      </c>
      <c r="B725" s="595" t="str">
        <f t="shared" si="46"/>
        <v>175410085</v>
      </c>
      <c r="C725" s="599">
        <f t="shared" si="47"/>
        <v>45930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ЗЪРНЕНИ ХРАНИ БЪЛГАРИЯ АД</v>
      </c>
      <c r="B726" s="595" t="str">
        <f t="shared" si="46"/>
        <v>175410085</v>
      </c>
      <c r="C726" s="599">
        <f t="shared" si="47"/>
        <v>45930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ЗЪРНЕНИ ХРАНИ БЪЛГАРИЯ АД</v>
      </c>
      <c r="B727" s="595" t="str">
        <f t="shared" si="46"/>
        <v>175410085</v>
      </c>
      <c r="C727" s="599">
        <f t="shared" si="47"/>
        <v>45930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ЗЪРНЕНИ ХРАНИ БЪЛГАРИЯ АД</v>
      </c>
      <c r="B728" s="595" t="str">
        <f t="shared" si="46"/>
        <v>175410085</v>
      </c>
      <c r="C728" s="599">
        <f t="shared" si="47"/>
        <v>45930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ЗЪРНЕНИ ХРАНИ БЪЛГАРИЯ АД</v>
      </c>
      <c r="B729" s="595" t="str">
        <f t="shared" si="46"/>
        <v>175410085</v>
      </c>
      <c r="C729" s="599">
        <f t="shared" si="47"/>
        <v>45930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ЗЪРНЕНИ ХРАНИ БЪЛГАРИЯ АД</v>
      </c>
      <c r="B730" s="595" t="str">
        <f t="shared" si="46"/>
        <v>175410085</v>
      </c>
      <c r="C730" s="599">
        <f t="shared" si="47"/>
        <v>45930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4150</v>
      </c>
    </row>
    <row r="731" spans="1:8">
      <c r="A731" s="595" t="str">
        <f t="shared" si="45"/>
        <v>ЗЪРНЕНИ ХРАНИ БЪЛГАРИЯ АД</v>
      </c>
      <c r="B731" s="595" t="str">
        <f t="shared" si="46"/>
        <v>175410085</v>
      </c>
      <c r="C731" s="599">
        <f t="shared" si="47"/>
        <v>45930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ЗЪРНЕНИ ХРАНИ БЪЛГАРИЯ АД</v>
      </c>
      <c r="B732" s="595" t="str">
        <f t="shared" si="46"/>
        <v>175410085</v>
      </c>
      <c r="C732" s="599">
        <f t="shared" si="47"/>
        <v>45930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ЗЪРНЕНИ ХРАНИ БЪЛГАРИЯ АД</v>
      </c>
      <c r="B733" s="595" t="str">
        <f t="shared" si="46"/>
        <v>175410085</v>
      </c>
      <c r="C733" s="599">
        <f t="shared" si="47"/>
        <v>45930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3</v>
      </c>
    </row>
    <row r="734" spans="1:8">
      <c r="A734" s="595" t="str">
        <f t="shared" si="45"/>
        <v>ЗЪРНЕНИ ХРАНИ БЪЛГАРИЯ АД</v>
      </c>
      <c r="B734" s="595" t="str">
        <f t="shared" si="46"/>
        <v>175410085</v>
      </c>
      <c r="C734" s="599">
        <f t="shared" si="47"/>
        <v>45930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ЗЪРНЕНИ ХРАНИ БЪЛГАРИЯ АД</v>
      </c>
      <c r="B735" s="595" t="str">
        <f t="shared" si="46"/>
        <v>175410085</v>
      </c>
      <c r="C735" s="599">
        <f t="shared" si="47"/>
        <v>45930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82</v>
      </c>
    </row>
    <row r="736" spans="1:8">
      <c r="A736" s="595" t="str">
        <f t="shared" si="45"/>
        <v>ЗЪРНЕНИ ХРАНИ БЪЛГАРИЯ АД</v>
      </c>
      <c r="B736" s="595" t="str">
        <f t="shared" si="46"/>
        <v>175410085</v>
      </c>
      <c r="C736" s="599">
        <f t="shared" si="47"/>
        <v>45930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1</v>
      </c>
    </row>
    <row r="737" spans="1:8">
      <c r="A737" s="595" t="str">
        <f t="shared" si="45"/>
        <v>ЗЪРНЕНИ ХРАНИ БЪЛГАРИЯ АД</v>
      </c>
      <c r="B737" s="595" t="str">
        <f t="shared" si="46"/>
        <v>175410085</v>
      </c>
      <c r="C737" s="599">
        <f t="shared" si="47"/>
        <v>45930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ЗЪРНЕНИ ХРАНИ БЪЛГАРИЯ АД</v>
      </c>
      <c r="B738" s="595" t="str">
        <f t="shared" si="46"/>
        <v>175410085</v>
      </c>
      <c r="C738" s="599">
        <f t="shared" si="47"/>
        <v>45930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0</v>
      </c>
    </row>
    <row r="739" spans="1:8">
      <c r="A739" s="595" t="str">
        <f t="shared" si="45"/>
        <v>ЗЪРНЕНИ ХРАНИ БЪЛГАРИЯ АД</v>
      </c>
      <c r="B739" s="595" t="str">
        <f t="shared" si="46"/>
        <v>175410085</v>
      </c>
      <c r="C739" s="599">
        <f t="shared" si="47"/>
        <v>45930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86</v>
      </c>
    </row>
    <row r="740" spans="1:8">
      <c r="A740" s="595" t="str">
        <f t="shared" si="45"/>
        <v>ЗЪРНЕНИ ХРАНИ БЪЛГАРИЯ АД</v>
      </c>
      <c r="B740" s="595" t="str">
        <f t="shared" si="46"/>
        <v>175410085</v>
      </c>
      <c r="C740" s="599">
        <f t="shared" si="47"/>
        <v>45930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ЗЪРНЕНИ ХРАНИ БЪЛГАРИЯ АД</v>
      </c>
      <c r="B741" s="595" t="str">
        <f t="shared" si="46"/>
        <v>175410085</v>
      </c>
      <c r="C741" s="599">
        <f t="shared" si="47"/>
        <v>45930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ЗЪРНЕНИ ХРАНИ БЪЛГАРИЯ АД</v>
      </c>
      <c r="B742" s="595" t="str">
        <f t="shared" si="46"/>
        <v>175410085</v>
      </c>
      <c r="C742" s="599">
        <f t="shared" si="47"/>
        <v>45930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ЗЪРНЕНИ ХРАНИ БЪЛГАРИЯ АД</v>
      </c>
      <c r="B743" s="595" t="str">
        <f t="shared" si="46"/>
        <v>175410085</v>
      </c>
      <c r="C743" s="599">
        <f t="shared" si="47"/>
        <v>45930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ЗЪРНЕНИ ХРАНИ БЪЛГАРИЯ АД</v>
      </c>
      <c r="B744" s="595" t="str">
        <f t="shared" si="46"/>
        <v>175410085</v>
      </c>
      <c r="C744" s="599">
        <f t="shared" si="47"/>
        <v>45930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ЗЪРНЕНИ ХРАНИ БЪЛГАРИЯ АД</v>
      </c>
      <c r="B745" s="595" t="str">
        <f t="shared" si="46"/>
        <v>175410085</v>
      </c>
      <c r="C745" s="599">
        <f t="shared" si="47"/>
        <v>45930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ЗЪРНЕНИ ХРАНИ БЪЛГАРИЯ АД</v>
      </c>
      <c r="B746" s="595" t="str">
        <f t="shared" si="46"/>
        <v>175410085</v>
      </c>
      <c r="C746" s="599">
        <f t="shared" si="47"/>
        <v>45930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ЗЪРНЕНИ ХРАНИ БЪЛГАРИЯ АД</v>
      </c>
      <c r="B747" s="595" t="str">
        <f t="shared" si="46"/>
        <v>175410085</v>
      </c>
      <c r="C747" s="599">
        <f t="shared" si="47"/>
        <v>45930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ЗЪРНЕНИ ХРАНИ БЪЛГАРИЯ АД</v>
      </c>
      <c r="B748" s="595" t="str">
        <f t="shared" si="46"/>
        <v>175410085</v>
      </c>
      <c r="C748" s="599">
        <f t="shared" si="47"/>
        <v>45930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ЗЪРНЕНИ ХРАНИ БЪЛГАРИЯ АД</v>
      </c>
      <c r="B749" s="595" t="str">
        <f t="shared" si="46"/>
        <v>175410085</v>
      </c>
      <c r="C749" s="599">
        <f t="shared" si="47"/>
        <v>45930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ЗЪРНЕНИ ХРАНИ БЪЛГАРИЯ АД</v>
      </c>
      <c r="B750" s="595" t="str">
        <f t="shared" si="46"/>
        <v>175410085</v>
      </c>
      <c r="C750" s="599">
        <f t="shared" si="47"/>
        <v>45930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ЗЪРНЕНИ ХРАНИ БЪЛГАРИЯ АД</v>
      </c>
      <c r="B751" s="595" t="str">
        <f t="shared" si="46"/>
        <v>175410085</v>
      </c>
      <c r="C751" s="599">
        <f t="shared" si="47"/>
        <v>45930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ЗЪРНЕНИ ХРАНИ БЪЛГАРИЯ АД</v>
      </c>
      <c r="B752" s="595" t="str">
        <f t="shared" si="46"/>
        <v>175410085</v>
      </c>
      <c r="C752" s="599">
        <f t="shared" si="47"/>
        <v>45930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ЗЪРНЕНИ ХРАНИ БЪЛГАРИЯ АД</v>
      </c>
      <c r="B753" s="595" t="str">
        <f t="shared" si="46"/>
        <v>175410085</v>
      </c>
      <c r="C753" s="599">
        <f t="shared" si="47"/>
        <v>45930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ЗЪРНЕНИ ХРАНИ БЪЛГАРИЯ АД</v>
      </c>
      <c r="B754" s="595" t="str">
        <f t="shared" si="46"/>
        <v>175410085</v>
      </c>
      <c r="C754" s="599">
        <f t="shared" si="47"/>
        <v>45930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ЗЪРНЕНИ ХРАНИ БЪЛГАРИЯ АД</v>
      </c>
      <c r="B755" s="595" t="str">
        <f t="shared" si="46"/>
        <v>175410085</v>
      </c>
      <c r="C755" s="599">
        <f t="shared" si="47"/>
        <v>45930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ЗЪРНЕНИ ХРАНИ БЪЛГАРИЯ АД</v>
      </c>
      <c r="B756" s="595" t="str">
        <f t="shared" si="46"/>
        <v>175410085</v>
      </c>
      <c r="C756" s="599">
        <f t="shared" si="47"/>
        <v>45930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ЗЪРНЕНИ ХРАНИ БЪЛГАРИЯ АД</v>
      </c>
      <c r="B757" s="595" t="str">
        <f t="shared" si="46"/>
        <v>175410085</v>
      </c>
      <c r="C757" s="599">
        <f t="shared" si="47"/>
        <v>45930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ЗЪРНЕНИ ХРАНИ БЪЛГАРИЯ АД</v>
      </c>
      <c r="B758" s="595" t="str">
        <f t="shared" si="46"/>
        <v>175410085</v>
      </c>
      <c r="C758" s="599">
        <f t="shared" si="47"/>
        <v>45930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ЗЪРНЕНИ ХРАНИ БЪЛГАРИЯ АД</v>
      </c>
      <c r="B759" s="595" t="str">
        <f t="shared" si="46"/>
        <v>175410085</v>
      </c>
      <c r="C759" s="599">
        <f t="shared" si="47"/>
        <v>45930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ЗЪРНЕНИ ХРАНИ БЪЛГАРИЯ АД</v>
      </c>
      <c r="B760" s="595" t="str">
        <f t="shared" si="46"/>
        <v>175410085</v>
      </c>
      <c r="C760" s="599">
        <f t="shared" si="47"/>
        <v>45930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86</v>
      </c>
    </row>
    <row r="761" spans="1:8">
      <c r="A761" s="595" t="str">
        <f t="shared" si="45"/>
        <v>ЗЪРНЕНИ ХРАНИ БЪЛГАРИЯ АД</v>
      </c>
      <c r="B761" s="595" t="str">
        <f t="shared" si="46"/>
        <v>175410085</v>
      </c>
      <c r="C761" s="599">
        <f t="shared" si="47"/>
        <v>45930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ЗЪРНЕНИ ХРАНИ БЪЛГАРИЯ АД</v>
      </c>
      <c r="B762" s="595" t="str">
        <f t="shared" si="46"/>
        <v>175410085</v>
      </c>
      <c r="C762" s="599">
        <f t="shared" si="47"/>
        <v>45930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4433</v>
      </c>
    </row>
    <row r="763" spans="1:8">
      <c r="A763" s="595" t="str">
        <f t="shared" si="45"/>
        <v>ЗЪРНЕНИ ХРАНИ БЪЛГАРИЯ АД</v>
      </c>
      <c r="B763" s="595" t="str">
        <f t="shared" si="46"/>
        <v>175410085</v>
      </c>
      <c r="C763" s="599">
        <f t="shared" si="47"/>
        <v>45930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46408</v>
      </c>
    </row>
    <row r="764" spans="1:8">
      <c r="A764" s="595" t="str">
        <f t="shared" si="45"/>
        <v>ЗЪРНЕНИ ХРАНИ БЪЛГАРИЯ АД</v>
      </c>
      <c r="B764" s="595" t="str">
        <f t="shared" si="46"/>
        <v>175410085</v>
      </c>
      <c r="C764" s="599">
        <f t="shared" si="47"/>
        <v>45930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ЗЪРНЕНИ ХРАНИ БЪЛГАРИЯ АД</v>
      </c>
      <c r="B765" s="595" t="str">
        <f t="shared" si="46"/>
        <v>175410085</v>
      </c>
      <c r="C765" s="599">
        <f t="shared" si="47"/>
        <v>45930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2533</v>
      </c>
    </row>
    <row r="766" spans="1:8">
      <c r="A766" s="595" t="str">
        <f t="shared" si="45"/>
        <v>ЗЪРНЕНИ ХРАНИ БЪЛГАРИЯ АД</v>
      </c>
      <c r="B766" s="595" t="str">
        <f t="shared" si="46"/>
        <v>175410085</v>
      </c>
      <c r="C766" s="599">
        <f t="shared" si="47"/>
        <v>45930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25325</v>
      </c>
    </row>
    <row r="767" spans="1:8">
      <c r="A767" s="595" t="str">
        <f t="shared" si="45"/>
        <v>ЗЪРНЕНИ ХРАНИ БЪЛГАРИЯ АД</v>
      </c>
      <c r="B767" s="595" t="str">
        <f t="shared" si="46"/>
        <v>175410085</v>
      </c>
      <c r="C767" s="599">
        <f t="shared" si="47"/>
        <v>45930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ЗЪРНЕНИ ХРАНИ БЪЛГАРИЯ АД</v>
      </c>
      <c r="B768" s="595" t="str">
        <f t="shared" si="46"/>
        <v>175410085</v>
      </c>
      <c r="C768" s="599">
        <f t="shared" si="47"/>
        <v>45930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0</v>
      </c>
    </row>
    <row r="769" spans="1:8">
      <c r="A769" s="595" t="str">
        <f t="shared" si="45"/>
        <v>ЗЪРНЕНИ ХРАНИ БЪЛГАРИЯ АД</v>
      </c>
      <c r="B769" s="595" t="str">
        <f t="shared" si="46"/>
        <v>175410085</v>
      </c>
      <c r="C769" s="599">
        <f t="shared" si="47"/>
        <v>45930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78699</v>
      </c>
    </row>
    <row r="770" spans="1:8">
      <c r="A770" s="595" t="str">
        <f t="shared" si="45"/>
        <v>ЗЪРНЕНИ ХРАНИ БЪЛГАРИЯ АД</v>
      </c>
      <c r="B770" s="595" t="str">
        <f t="shared" si="46"/>
        <v>175410085</v>
      </c>
      <c r="C770" s="599">
        <f t="shared" si="47"/>
        <v>45930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ЗЪРНЕНИ ХРАНИ БЪЛГАРИЯ АД</v>
      </c>
      <c r="B771" s="595" t="str">
        <f t="shared" si="46"/>
        <v>175410085</v>
      </c>
      <c r="C771" s="599">
        <f t="shared" si="47"/>
        <v>45930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ЗЪРНЕНИ ХРАНИ БЪЛГАРИЯ АД</v>
      </c>
      <c r="B772" s="595" t="str">
        <f t="shared" si="46"/>
        <v>175410085</v>
      </c>
      <c r="C772" s="599">
        <f t="shared" si="47"/>
        <v>45930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207</v>
      </c>
    </row>
    <row r="773" spans="1:8">
      <c r="A773" s="595" t="str">
        <f t="shared" si="45"/>
        <v>ЗЪРНЕНИ ХРАНИ БЪЛГАРИЯ АД</v>
      </c>
      <c r="B773" s="595" t="str">
        <f t="shared" si="46"/>
        <v>175410085</v>
      </c>
      <c r="C773" s="599">
        <f t="shared" si="47"/>
        <v>45930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135</v>
      </c>
    </row>
    <row r="774" spans="1:8">
      <c r="A774" s="595" t="str">
        <f t="shared" si="45"/>
        <v>ЗЪРНЕНИ ХРАНИ БЪЛГАРИЯ АД</v>
      </c>
      <c r="B774" s="595" t="str">
        <f t="shared" si="46"/>
        <v>175410085</v>
      </c>
      <c r="C774" s="599">
        <f t="shared" si="47"/>
        <v>45930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ЗЪРНЕНИ ХРАНИ БЪЛГАРИЯ АД</v>
      </c>
      <c r="B775" s="595" t="str">
        <f t="shared" si="46"/>
        <v>175410085</v>
      </c>
      <c r="C775" s="599">
        <f t="shared" si="47"/>
        <v>45930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1765</v>
      </c>
    </row>
    <row r="776" spans="1:8">
      <c r="A776" s="595" t="str">
        <f t="shared" si="45"/>
        <v>ЗЪРНЕНИ ХРАНИ БЪЛГАРИЯ АД</v>
      </c>
      <c r="B776" s="595" t="str">
        <f t="shared" si="46"/>
        <v>175410085</v>
      </c>
      <c r="C776" s="599">
        <f t="shared" si="47"/>
        <v>45930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2107</v>
      </c>
    </row>
    <row r="777" spans="1:8">
      <c r="A777" s="595" t="str">
        <f t="shared" si="45"/>
        <v>ЗЪРНЕНИ ХРАНИ БЪЛГАРИЯ АД</v>
      </c>
      <c r="B777" s="595" t="str">
        <f t="shared" si="46"/>
        <v>175410085</v>
      </c>
      <c r="C777" s="599">
        <f t="shared" si="47"/>
        <v>45930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ЗЪРНЕНИ ХРАНИ БЪЛГАРИЯ АД</v>
      </c>
      <c r="B778" s="595" t="str">
        <f t="shared" si="46"/>
        <v>175410085</v>
      </c>
      <c r="C778" s="599">
        <f t="shared" si="47"/>
        <v>45930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ЗЪРНЕНИ ХРАНИ БЪЛГАРИЯ АД</v>
      </c>
      <c r="B779" s="595" t="str">
        <f t="shared" si="46"/>
        <v>175410085</v>
      </c>
      <c r="C779" s="599">
        <f t="shared" si="47"/>
        <v>45930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ЗЪРНЕНИ ХРАНИ БЪЛГАРИЯ АД</v>
      </c>
      <c r="B780" s="595" t="str">
        <f t="shared" si="46"/>
        <v>175410085</v>
      </c>
      <c r="C780" s="599">
        <f t="shared" si="47"/>
        <v>45930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ЗЪРНЕНИ ХРАНИ БЪЛГАРИЯ АД</v>
      </c>
      <c r="B781" s="595" t="str">
        <f t="shared" ref="B781:B844" si="49">pdeBulstat</f>
        <v>175410085</v>
      </c>
      <c r="C781" s="599">
        <f t="shared" ref="C781:C844" si="50">endDate</f>
        <v>45930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ЗЪРНЕНИ ХРАНИ БЪЛГАРИЯ АД</v>
      </c>
      <c r="B782" s="595" t="str">
        <f t="shared" si="49"/>
        <v>175410085</v>
      </c>
      <c r="C782" s="599">
        <f t="shared" si="50"/>
        <v>45930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ЗЪРНЕНИ ХРАНИ БЪЛГАРИЯ АД</v>
      </c>
      <c r="B783" s="595" t="str">
        <f t="shared" si="49"/>
        <v>175410085</v>
      </c>
      <c r="C783" s="599">
        <f t="shared" si="50"/>
        <v>45930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ЗЪРНЕНИ ХРАНИ БЪЛГАРИЯ АД</v>
      </c>
      <c r="B784" s="595" t="str">
        <f t="shared" si="49"/>
        <v>175410085</v>
      </c>
      <c r="C784" s="599">
        <f t="shared" si="50"/>
        <v>45930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ЗЪРНЕНИ ХРАНИ БЪЛГАРИЯ АД</v>
      </c>
      <c r="B785" s="595" t="str">
        <f t="shared" si="49"/>
        <v>175410085</v>
      </c>
      <c r="C785" s="599">
        <f t="shared" si="50"/>
        <v>45930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ЗЪРНЕНИ ХРАНИ БЪЛГАРИЯ АД</v>
      </c>
      <c r="B786" s="595" t="str">
        <f t="shared" si="49"/>
        <v>175410085</v>
      </c>
      <c r="C786" s="599">
        <f t="shared" si="50"/>
        <v>45930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ЗЪРНЕНИ ХРАНИ БЪЛГАРИЯ АД</v>
      </c>
      <c r="B787" s="595" t="str">
        <f t="shared" si="49"/>
        <v>175410085</v>
      </c>
      <c r="C787" s="599">
        <f t="shared" si="50"/>
        <v>45930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ЗЪРНЕНИ ХРАНИ БЪЛГАРИЯ АД</v>
      </c>
      <c r="B788" s="595" t="str">
        <f t="shared" si="49"/>
        <v>175410085</v>
      </c>
      <c r="C788" s="599">
        <f t="shared" si="50"/>
        <v>45930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ЗЪРНЕНИ ХРАНИ БЪЛГАРИЯ АД</v>
      </c>
      <c r="B789" s="595" t="str">
        <f t="shared" si="49"/>
        <v>175410085</v>
      </c>
      <c r="C789" s="599">
        <f t="shared" si="50"/>
        <v>45930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ЗЪРНЕНИ ХРАНИ БЪЛГАРИЯ АД</v>
      </c>
      <c r="B790" s="595" t="str">
        <f t="shared" si="49"/>
        <v>175410085</v>
      </c>
      <c r="C790" s="599">
        <f t="shared" si="50"/>
        <v>45930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80806</v>
      </c>
    </row>
    <row r="791" spans="1:8">
      <c r="A791" s="595" t="str">
        <f t="shared" si="48"/>
        <v>ЗЪРНЕНИ ХРАНИ БЪЛГАРИЯ АД</v>
      </c>
      <c r="B791" s="595" t="str">
        <f t="shared" si="49"/>
        <v>175410085</v>
      </c>
      <c r="C791" s="599">
        <f t="shared" si="50"/>
        <v>45930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ЗЪРНЕНИ ХРАНИ БЪЛГАРИЯ АД</v>
      </c>
      <c r="B792" s="595" t="str">
        <f t="shared" si="49"/>
        <v>175410085</v>
      </c>
      <c r="C792" s="599">
        <f t="shared" si="50"/>
        <v>45930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ЗЪРНЕНИ ХРАНИ БЪЛГАРИЯ АД</v>
      </c>
      <c r="B793" s="595" t="str">
        <f t="shared" si="49"/>
        <v>175410085</v>
      </c>
      <c r="C793" s="599">
        <f t="shared" si="50"/>
        <v>45930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ЗЪРНЕНИ ХРАНИ БЪЛГАРИЯ АД</v>
      </c>
      <c r="B794" s="595" t="str">
        <f t="shared" si="49"/>
        <v>175410085</v>
      </c>
      <c r="C794" s="599">
        <f t="shared" si="50"/>
        <v>45930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ЗЪРНЕНИ ХРАНИ БЪЛГАРИЯ АД</v>
      </c>
      <c r="B795" s="595" t="str">
        <f t="shared" si="49"/>
        <v>175410085</v>
      </c>
      <c r="C795" s="599">
        <f t="shared" si="50"/>
        <v>45930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ЗЪРНЕНИ ХРАНИ БЪЛГАРИЯ АД</v>
      </c>
      <c r="B796" s="595" t="str">
        <f t="shared" si="49"/>
        <v>175410085</v>
      </c>
      <c r="C796" s="599">
        <f t="shared" si="50"/>
        <v>45930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ЗЪРНЕНИ ХРАНИ БЪЛГАРИЯ АД</v>
      </c>
      <c r="B797" s="595" t="str">
        <f t="shared" si="49"/>
        <v>175410085</v>
      </c>
      <c r="C797" s="599">
        <f t="shared" si="50"/>
        <v>45930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ЗЪРНЕНИ ХРАНИ БЪЛГАРИЯ АД</v>
      </c>
      <c r="B798" s="595" t="str">
        <f t="shared" si="49"/>
        <v>175410085</v>
      </c>
      <c r="C798" s="599">
        <f t="shared" si="50"/>
        <v>45930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ЗЪРНЕНИ ХРАНИ БЪЛГАРИЯ АД</v>
      </c>
      <c r="B799" s="595" t="str">
        <f t="shared" si="49"/>
        <v>175410085</v>
      </c>
      <c r="C799" s="599">
        <f t="shared" si="50"/>
        <v>45930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ЗЪРНЕНИ ХРАНИ БЪЛГАРИЯ АД</v>
      </c>
      <c r="B800" s="595" t="str">
        <f t="shared" si="49"/>
        <v>175410085</v>
      </c>
      <c r="C800" s="599">
        <f t="shared" si="50"/>
        <v>45930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ЗЪРНЕНИ ХРАНИ БЪЛГАРИЯ АД</v>
      </c>
      <c r="B801" s="595" t="str">
        <f t="shared" si="49"/>
        <v>175410085</v>
      </c>
      <c r="C801" s="599">
        <f t="shared" si="50"/>
        <v>45930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ЗЪРНЕНИ ХРАНИ БЪЛГАРИЯ АД</v>
      </c>
      <c r="B802" s="595" t="str">
        <f t="shared" si="49"/>
        <v>175410085</v>
      </c>
      <c r="C802" s="599">
        <f t="shared" si="50"/>
        <v>45930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ЗЪРНЕНИ ХРАНИ БЪЛГАРИЯ АД</v>
      </c>
      <c r="B803" s="595" t="str">
        <f t="shared" si="49"/>
        <v>175410085</v>
      </c>
      <c r="C803" s="599">
        <f t="shared" si="50"/>
        <v>45930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ЗЪРНЕНИ ХРАНИ БЪЛГАРИЯ АД</v>
      </c>
      <c r="B804" s="595" t="str">
        <f t="shared" si="49"/>
        <v>175410085</v>
      </c>
      <c r="C804" s="599">
        <f t="shared" si="50"/>
        <v>45930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ЗЪРНЕНИ ХРАНИ БЪЛГАРИЯ АД</v>
      </c>
      <c r="B805" s="595" t="str">
        <f t="shared" si="49"/>
        <v>175410085</v>
      </c>
      <c r="C805" s="599">
        <f t="shared" si="50"/>
        <v>45930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ЗЪРНЕНИ ХРАНИ БЪЛГАРИЯ АД</v>
      </c>
      <c r="B806" s="595" t="str">
        <f t="shared" si="49"/>
        <v>175410085</v>
      </c>
      <c r="C806" s="599">
        <f t="shared" si="50"/>
        <v>45930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ЗЪРНЕНИ ХРАНИ БЪЛГАРИЯ АД</v>
      </c>
      <c r="B807" s="595" t="str">
        <f t="shared" si="49"/>
        <v>175410085</v>
      </c>
      <c r="C807" s="599">
        <f t="shared" si="50"/>
        <v>45930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ЗЪРНЕНИ ХРАНИ БЪЛГАРИЯ АД</v>
      </c>
      <c r="B808" s="595" t="str">
        <f t="shared" si="49"/>
        <v>175410085</v>
      </c>
      <c r="C808" s="599">
        <f t="shared" si="50"/>
        <v>45930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ЗЪРНЕНИ ХРАНИ БЪЛГАРИЯ АД</v>
      </c>
      <c r="B809" s="595" t="str">
        <f t="shared" si="49"/>
        <v>175410085</v>
      </c>
      <c r="C809" s="599">
        <f t="shared" si="50"/>
        <v>45930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ЗЪРНЕНИ ХРАНИ БЪЛГАРИЯ АД</v>
      </c>
      <c r="B810" s="595" t="str">
        <f t="shared" si="49"/>
        <v>175410085</v>
      </c>
      <c r="C810" s="599">
        <f t="shared" si="50"/>
        <v>45930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ЗЪРНЕНИ ХРАНИ БЪЛГАРИЯ АД</v>
      </c>
      <c r="B811" s="595" t="str">
        <f t="shared" si="49"/>
        <v>175410085</v>
      </c>
      <c r="C811" s="599">
        <f t="shared" si="50"/>
        <v>45930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ЗЪРНЕНИ ХРАНИ БЪЛГАРИЯ АД</v>
      </c>
      <c r="B812" s="595" t="str">
        <f t="shared" si="49"/>
        <v>175410085</v>
      </c>
      <c r="C812" s="599">
        <f t="shared" si="50"/>
        <v>45930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ЗЪРНЕНИ ХРАНИ БЪЛГАРИЯ АД</v>
      </c>
      <c r="B813" s="595" t="str">
        <f t="shared" si="49"/>
        <v>175410085</v>
      </c>
      <c r="C813" s="599">
        <f t="shared" si="50"/>
        <v>45930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ЗЪРНЕНИ ХРАНИ БЪЛГАРИЯ АД</v>
      </c>
      <c r="B814" s="595" t="str">
        <f t="shared" si="49"/>
        <v>175410085</v>
      </c>
      <c r="C814" s="599">
        <f t="shared" si="50"/>
        <v>45930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ЗЪРНЕНИ ХРАНИ БЪЛГАРИЯ АД</v>
      </c>
      <c r="B815" s="595" t="str">
        <f t="shared" si="49"/>
        <v>175410085</v>
      </c>
      <c r="C815" s="599">
        <f t="shared" si="50"/>
        <v>45930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ЗЪРНЕНИ ХРАНИ БЪЛГАРИЯ АД</v>
      </c>
      <c r="B816" s="595" t="str">
        <f t="shared" si="49"/>
        <v>175410085</v>
      </c>
      <c r="C816" s="599">
        <f t="shared" si="50"/>
        <v>45930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ЗЪРНЕНИ ХРАНИ БЪЛГАРИЯ АД</v>
      </c>
      <c r="B817" s="595" t="str">
        <f t="shared" si="49"/>
        <v>175410085</v>
      </c>
      <c r="C817" s="599">
        <f t="shared" si="50"/>
        <v>45930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ЗЪРНЕНИ ХРАНИ БЪЛГАРИЯ АД</v>
      </c>
      <c r="B818" s="595" t="str">
        <f t="shared" si="49"/>
        <v>175410085</v>
      </c>
      <c r="C818" s="599">
        <f t="shared" si="50"/>
        <v>45930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ЗЪРНЕНИ ХРАНИ БЪЛГАРИЯ АД</v>
      </c>
      <c r="B819" s="595" t="str">
        <f t="shared" si="49"/>
        <v>175410085</v>
      </c>
      <c r="C819" s="599">
        <f t="shared" si="50"/>
        <v>45930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ЗЪРНЕНИ ХРАНИ БЪЛГАРИЯ АД</v>
      </c>
      <c r="B820" s="595" t="str">
        <f t="shared" si="49"/>
        <v>175410085</v>
      </c>
      <c r="C820" s="599">
        <f t="shared" si="50"/>
        <v>45930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ЗЪРНЕНИ ХРАНИ БЪЛГАРИЯ АД</v>
      </c>
      <c r="B821" s="595" t="str">
        <f t="shared" si="49"/>
        <v>175410085</v>
      </c>
      <c r="C821" s="599">
        <f t="shared" si="50"/>
        <v>45930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ЗЪРНЕНИ ХРАНИ БЪЛГАРИЯ АД</v>
      </c>
      <c r="B822" s="595" t="str">
        <f t="shared" si="49"/>
        <v>175410085</v>
      </c>
      <c r="C822" s="599">
        <f t="shared" si="50"/>
        <v>45930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ЗЪРНЕНИ ХРАНИ БЪЛГАРИЯ АД</v>
      </c>
      <c r="B823" s="595" t="str">
        <f t="shared" si="49"/>
        <v>175410085</v>
      </c>
      <c r="C823" s="599">
        <f t="shared" si="50"/>
        <v>45930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ЗЪРНЕНИ ХРАНИ БЪЛГАРИЯ АД</v>
      </c>
      <c r="B824" s="595" t="str">
        <f t="shared" si="49"/>
        <v>175410085</v>
      </c>
      <c r="C824" s="599">
        <f t="shared" si="50"/>
        <v>45930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ЗЪРНЕНИ ХРАНИ БЪЛГАРИЯ АД</v>
      </c>
      <c r="B825" s="595" t="str">
        <f t="shared" si="49"/>
        <v>175410085</v>
      </c>
      <c r="C825" s="599">
        <f t="shared" si="50"/>
        <v>45930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ЗЪРНЕНИ ХРАНИ БЪЛГАРИЯ АД</v>
      </c>
      <c r="B826" s="595" t="str">
        <f t="shared" si="49"/>
        <v>175410085</v>
      </c>
      <c r="C826" s="599">
        <f t="shared" si="50"/>
        <v>45930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ЗЪРНЕНИ ХРАНИ БЪЛГАРИЯ АД</v>
      </c>
      <c r="B827" s="595" t="str">
        <f t="shared" si="49"/>
        <v>175410085</v>
      </c>
      <c r="C827" s="599">
        <f t="shared" si="50"/>
        <v>45930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ЗЪРНЕНИ ХРАНИ БЪЛГАРИЯ АД</v>
      </c>
      <c r="B828" s="595" t="str">
        <f t="shared" si="49"/>
        <v>175410085</v>
      </c>
      <c r="C828" s="599">
        <f t="shared" si="50"/>
        <v>45930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ЗЪРНЕНИ ХРАНИ БЪЛГАРИЯ АД</v>
      </c>
      <c r="B829" s="595" t="str">
        <f t="shared" si="49"/>
        <v>175410085</v>
      </c>
      <c r="C829" s="599">
        <f t="shared" si="50"/>
        <v>45930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ЗЪРНЕНИ ХРАНИ БЪЛГАРИЯ АД</v>
      </c>
      <c r="B830" s="595" t="str">
        <f t="shared" si="49"/>
        <v>175410085</v>
      </c>
      <c r="C830" s="599">
        <f t="shared" si="50"/>
        <v>45930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ЗЪРНЕНИ ХРАНИ БЪЛГАРИЯ АД</v>
      </c>
      <c r="B831" s="595" t="str">
        <f t="shared" si="49"/>
        <v>175410085</v>
      </c>
      <c r="C831" s="599">
        <f t="shared" si="50"/>
        <v>45930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ЗЪРНЕНИ ХРАНИ БЪЛГАРИЯ АД</v>
      </c>
      <c r="B832" s="595" t="str">
        <f t="shared" si="49"/>
        <v>175410085</v>
      </c>
      <c r="C832" s="599">
        <f t="shared" si="50"/>
        <v>45930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ЗЪРНЕНИ ХРАНИ БЪЛГАРИЯ АД</v>
      </c>
      <c r="B833" s="595" t="str">
        <f t="shared" si="49"/>
        <v>175410085</v>
      </c>
      <c r="C833" s="599">
        <f t="shared" si="50"/>
        <v>45930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ЗЪРНЕНИ ХРАНИ БЪЛГАРИЯ АД</v>
      </c>
      <c r="B834" s="595" t="str">
        <f t="shared" si="49"/>
        <v>175410085</v>
      </c>
      <c r="C834" s="599">
        <f t="shared" si="50"/>
        <v>45930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ЗЪРНЕНИ ХРАНИ БЪЛГАРИЯ АД</v>
      </c>
      <c r="B835" s="595" t="str">
        <f t="shared" si="49"/>
        <v>175410085</v>
      </c>
      <c r="C835" s="599">
        <f t="shared" si="50"/>
        <v>45930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ЗЪРНЕНИ ХРАНИ БЪЛГАРИЯ АД</v>
      </c>
      <c r="B836" s="595" t="str">
        <f t="shared" si="49"/>
        <v>175410085</v>
      </c>
      <c r="C836" s="599">
        <f t="shared" si="50"/>
        <v>45930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ЗЪРНЕНИ ХРАНИ БЪЛГАРИЯ АД</v>
      </c>
      <c r="B837" s="595" t="str">
        <f t="shared" si="49"/>
        <v>175410085</v>
      </c>
      <c r="C837" s="599">
        <f t="shared" si="50"/>
        <v>45930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ЗЪРНЕНИ ХРАНИ БЪЛГАРИЯ АД</v>
      </c>
      <c r="B838" s="595" t="str">
        <f t="shared" si="49"/>
        <v>175410085</v>
      </c>
      <c r="C838" s="599">
        <f t="shared" si="50"/>
        <v>45930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ЗЪРНЕНИ ХРАНИ БЪЛГАРИЯ АД</v>
      </c>
      <c r="B839" s="595" t="str">
        <f t="shared" si="49"/>
        <v>175410085</v>
      </c>
      <c r="C839" s="599">
        <f t="shared" si="50"/>
        <v>45930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ЗЪРНЕНИ ХРАНИ БЪЛГАРИЯ АД</v>
      </c>
      <c r="B840" s="595" t="str">
        <f t="shared" si="49"/>
        <v>175410085</v>
      </c>
      <c r="C840" s="599">
        <f t="shared" si="50"/>
        <v>45930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ЗЪРНЕНИ ХРАНИ БЪЛГАРИЯ АД</v>
      </c>
      <c r="B841" s="595" t="str">
        <f t="shared" si="49"/>
        <v>175410085</v>
      </c>
      <c r="C841" s="599">
        <f t="shared" si="50"/>
        <v>45930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ЗЪРНЕНИ ХРАНИ БЪЛГАРИЯ АД</v>
      </c>
      <c r="B842" s="595" t="str">
        <f t="shared" si="49"/>
        <v>175410085</v>
      </c>
      <c r="C842" s="599">
        <f t="shared" si="50"/>
        <v>45930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ЗЪРНЕНИ ХРАНИ БЪЛГАРИЯ АД</v>
      </c>
      <c r="B843" s="595" t="str">
        <f t="shared" si="49"/>
        <v>175410085</v>
      </c>
      <c r="C843" s="599">
        <f t="shared" si="50"/>
        <v>45930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ЗЪРНЕНИ ХРАНИ БЪЛГАРИЯ АД</v>
      </c>
      <c r="B844" s="595" t="str">
        <f t="shared" si="49"/>
        <v>175410085</v>
      </c>
      <c r="C844" s="599">
        <f t="shared" si="50"/>
        <v>45930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ЗЪРНЕНИ ХРАНИ БЪЛГАРИЯ АД</v>
      </c>
      <c r="B845" s="595" t="str">
        <f t="shared" ref="B845:B910" si="52">pdeBulstat</f>
        <v>175410085</v>
      </c>
      <c r="C845" s="599">
        <f t="shared" ref="C845:C910" si="53">endDate</f>
        <v>45930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ЗЪРНЕНИ ХРАНИ БЪЛГАРИЯ АД</v>
      </c>
      <c r="B846" s="595" t="str">
        <f t="shared" si="52"/>
        <v>175410085</v>
      </c>
      <c r="C846" s="599">
        <f t="shared" si="53"/>
        <v>45930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ЗЪРНЕНИ ХРАНИ БЪЛГАРИЯ АД</v>
      </c>
      <c r="B847" s="595" t="str">
        <f t="shared" si="52"/>
        <v>175410085</v>
      </c>
      <c r="C847" s="599">
        <f t="shared" si="53"/>
        <v>45930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ЗЪРНЕНИ ХРАНИ БЪЛГАРИЯ АД</v>
      </c>
      <c r="B848" s="595" t="str">
        <f t="shared" si="52"/>
        <v>175410085</v>
      </c>
      <c r="C848" s="599">
        <f t="shared" si="53"/>
        <v>45930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ЗЪРНЕНИ ХРАНИ БЪЛГАРИЯ АД</v>
      </c>
      <c r="B849" s="595" t="str">
        <f t="shared" si="52"/>
        <v>175410085</v>
      </c>
      <c r="C849" s="599">
        <f t="shared" si="53"/>
        <v>45930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ЗЪРНЕНИ ХРАНИ БЪЛГАРИЯ АД</v>
      </c>
      <c r="B850" s="595" t="str">
        <f t="shared" si="52"/>
        <v>175410085</v>
      </c>
      <c r="C850" s="599">
        <f t="shared" si="53"/>
        <v>45930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ЗЪРНЕНИ ХРАНИ БЪЛГАРИЯ АД</v>
      </c>
      <c r="B851" s="595" t="str">
        <f t="shared" si="52"/>
        <v>175410085</v>
      </c>
      <c r="C851" s="599">
        <f t="shared" si="53"/>
        <v>45930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ЗЪРНЕНИ ХРАНИ БЪЛГАРИЯ АД</v>
      </c>
      <c r="B852" s="595" t="str">
        <f t="shared" si="52"/>
        <v>175410085</v>
      </c>
      <c r="C852" s="599">
        <f t="shared" si="53"/>
        <v>45930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4433</v>
      </c>
    </row>
    <row r="853" spans="1:8">
      <c r="A853" s="595" t="str">
        <f t="shared" si="51"/>
        <v>ЗЪРНЕНИ ХРАНИ БЪЛГАРИЯ АД</v>
      </c>
      <c r="B853" s="595" t="str">
        <f t="shared" si="52"/>
        <v>175410085</v>
      </c>
      <c r="C853" s="599">
        <f t="shared" si="53"/>
        <v>45930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46408</v>
      </c>
    </row>
    <row r="854" spans="1:8">
      <c r="A854" s="595" t="str">
        <f t="shared" si="51"/>
        <v>ЗЪРНЕНИ ХРАНИ БЪЛГАРИЯ АД</v>
      </c>
      <c r="B854" s="595" t="str">
        <f t="shared" si="52"/>
        <v>175410085</v>
      </c>
      <c r="C854" s="599">
        <f t="shared" si="53"/>
        <v>45930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ЗЪРНЕНИ ХРАНИ БЪЛГАРИЯ АД</v>
      </c>
      <c r="B855" s="595" t="str">
        <f t="shared" si="52"/>
        <v>175410085</v>
      </c>
      <c r="C855" s="599">
        <f t="shared" si="53"/>
        <v>45930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2533</v>
      </c>
    </row>
    <row r="856" spans="1:8">
      <c r="A856" s="595" t="str">
        <f t="shared" si="51"/>
        <v>ЗЪРНЕНИ ХРАНИ БЪЛГАРИЯ АД</v>
      </c>
      <c r="B856" s="595" t="str">
        <f t="shared" si="52"/>
        <v>175410085</v>
      </c>
      <c r="C856" s="599">
        <f t="shared" si="53"/>
        <v>45930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25325</v>
      </c>
    </row>
    <row r="857" spans="1:8">
      <c r="A857" s="595" t="str">
        <f t="shared" si="51"/>
        <v>ЗЪРНЕНИ ХРАНИ БЪЛГАРИЯ АД</v>
      </c>
      <c r="B857" s="595" t="str">
        <f t="shared" si="52"/>
        <v>175410085</v>
      </c>
      <c r="C857" s="599">
        <f t="shared" si="53"/>
        <v>45930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ЗЪРНЕНИ ХРАНИ БЪЛГАРИЯ АД</v>
      </c>
      <c r="B858" s="595" t="str">
        <f t="shared" si="52"/>
        <v>175410085</v>
      </c>
      <c r="C858" s="599">
        <f t="shared" si="53"/>
        <v>45930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0</v>
      </c>
    </row>
    <row r="859" spans="1:8">
      <c r="A859" s="595" t="str">
        <f t="shared" si="51"/>
        <v>ЗЪРНЕНИ ХРАНИ БЪЛГАРИЯ АД</v>
      </c>
      <c r="B859" s="595" t="str">
        <f t="shared" si="52"/>
        <v>175410085</v>
      </c>
      <c r="C859" s="599">
        <f t="shared" si="53"/>
        <v>45930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78699</v>
      </c>
    </row>
    <row r="860" spans="1:8">
      <c r="A860" s="595" t="str">
        <f t="shared" si="51"/>
        <v>ЗЪРНЕНИ ХРАНИ БЪЛГАРИЯ АД</v>
      </c>
      <c r="B860" s="595" t="str">
        <f t="shared" si="52"/>
        <v>175410085</v>
      </c>
      <c r="C860" s="599">
        <f t="shared" si="53"/>
        <v>45930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ЗЪРНЕНИ ХРАНИ БЪЛГАРИЯ АД</v>
      </c>
      <c r="B861" s="595" t="str">
        <f t="shared" si="52"/>
        <v>175410085</v>
      </c>
      <c r="C861" s="599">
        <f t="shared" si="53"/>
        <v>45930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ЗЪРНЕНИ ХРАНИ БЪЛГАРИЯ АД</v>
      </c>
      <c r="B862" s="595" t="str">
        <f t="shared" si="52"/>
        <v>175410085</v>
      </c>
      <c r="C862" s="599">
        <f t="shared" si="53"/>
        <v>45930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207</v>
      </c>
    </row>
    <row r="863" spans="1:8">
      <c r="A863" s="595" t="str">
        <f t="shared" si="51"/>
        <v>ЗЪРНЕНИ ХРАНИ БЪЛГАРИЯ АД</v>
      </c>
      <c r="B863" s="595" t="str">
        <f t="shared" si="52"/>
        <v>175410085</v>
      </c>
      <c r="C863" s="599">
        <f t="shared" si="53"/>
        <v>45930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135</v>
      </c>
    </row>
    <row r="864" spans="1:8">
      <c r="A864" s="595" t="str">
        <f t="shared" si="51"/>
        <v>ЗЪРНЕНИ ХРАНИ БЪЛГАРИЯ АД</v>
      </c>
      <c r="B864" s="595" t="str">
        <f t="shared" si="52"/>
        <v>175410085</v>
      </c>
      <c r="C864" s="599">
        <f t="shared" si="53"/>
        <v>45930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ЗЪРНЕНИ ХРАНИ БЪЛГАРИЯ АД</v>
      </c>
      <c r="B865" s="595" t="str">
        <f t="shared" si="52"/>
        <v>175410085</v>
      </c>
      <c r="C865" s="599">
        <f t="shared" si="53"/>
        <v>45930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1765</v>
      </c>
    </row>
    <row r="866" spans="1:8">
      <c r="A866" s="595" t="str">
        <f t="shared" si="51"/>
        <v>ЗЪРНЕНИ ХРАНИ БЪЛГАРИЯ АД</v>
      </c>
      <c r="B866" s="595" t="str">
        <f t="shared" si="52"/>
        <v>175410085</v>
      </c>
      <c r="C866" s="599">
        <f t="shared" si="53"/>
        <v>45930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2107</v>
      </c>
    </row>
    <row r="867" spans="1:8">
      <c r="A867" s="595" t="str">
        <f t="shared" si="51"/>
        <v>ЗЪРНЕНИ ХРАНИ БЪЛГАРИЯ АД</v>
      </c>
      <c r="B867" s="595" t="str">
        <f t="shared" si="52"/>
        <v>175410085</v>
      </c>
      <c r="C867" s="599">
        <f t="shared" si="53"/>
        <v>45930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ЗЪРНЕНИ ХРАНИ БЪЛГАРИЯ АД</v>
      </c>
      <c r="B868" s="595" t="str">
        <f t="shared" si="52"/>
        <v>175410085</v>
      </c>
      <c r="C868" s="599">
        <f t="shared" si="53"/>
        <v>45930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ЗЪРНЕНИ ХРАНИ БЪЛГАРИЯ АД</v>
      </c>
      <c r="B869" s="595" t="str">
        <f t="shared" si="52"/>
        <v>175410085</v>
      </c>
      <c r="C869" s="599">
        <f t="shared" si="53"/>
        <v>45930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ЗЪРНЕНИ ХРАНИ БЪЛГАРИЯ АД</v>
      </c>
      <c r="B870" s="595" t="str">
        <f t="shared" si="52"/>
        <v>175410085</v>
      </c>
      <c r="C870" s="599">
        <f t="shared" si="53"/>
        <v>45930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ЗЪРНЕНИ ХРАНИ БЪЛГАРИЯ АД</v>
      </c>
      <c r="B871" s="595" t="str">
        <f t="shared" si="52"/>
        <v>175410085</v>
      </c>
      <c r="C871" s="599">
        <f t="shared" si="53"/>
        <v>45930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ЗЪРНЕНИ ХРАНИ БЪЛГАРИЯ АД</v>
      </c>
      <c r="B872" s="595" t="str">
        <f t="shared" si="52"/>
        <v>175410085</v>
      </c>
      <c r="C872" s="599">
        <f t="shared" si="53"/>
        <v>45930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ЗЪРНЕНИ ХРАНИ БЪЛГАРИЯ АД</v>
      </c>
      <c r="B873" s="595" t="str">
        <f t="shared" si="52"/>
        <v>175410085</v>
      </c>
      <c r="C873" s="599">
        <f t="shared" si="53"/>
        <v>45930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ЗЪРНЕНИ ХРАНИ БЪЛГАРИЯ АД</v>
      </c>
      <c r="B874" s="595" t="str">
        <f t="shared" si="52"/>
        <v>175410085</v>
      </c>
      <c r="C874" s="599">
        <f t="shared" si="53"/>
        <v>45930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ЗЪРНЕНИ ХРАНИ БЪЛГАРИЯ АД</v>
      </c>
      <c r="B875" s="595" t="str">
        <f t="shared" si="52"/>
        <v>175410085</v>
      </c>
      <c r="C875" s="599">
        <f t="shared" si="53"/>
        <v>45930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ЗЪРНЕНИ ХРАНИ БЪЛГАРИЯ АД</v>
      </c>
      <c r="B876" s="595" t="str">
        <f t="shared" si="52"/>
        <v>175410085</v>
      </c>
      <c r="C876" s="599">
        <f t="shared" si="53"/>
        <v>45930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ЗЪРНЕНИ ХРАНИ БЪЛГАРИЯ АД</v>
      </c>
      <c r="B877" s="595" t="str">
        <f t="shared" si="52"/>
        <v>175410085</v>
      </c>
      <c r="C877" s="599">
        <f t="shared" si="53"/>
        <v>45930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ЗЪРНЕНИ ХРАНИ БЪЛГАРИЯ АД</v>
      </c>
      <c r="B878" s="595" t="str">
        <f t="shared" si="52"/>
        <v>175410085</v>
      </c>
      <c r="C878" s="599">
        <f t="shared" si="53"/>
        <v>45930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ЗЪРНЕНИ ХРАНИ БЪЛГАРИЯ АД</v>
      </c>
      <c r="B879" s="595" t="str">
        <f t="shared" si="52"/>
        <v>175410085</v>
      </c>
      <c r="C879" s="599">
        <f t="shared" si="53"/>
        <v>45930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ЗЪРНЕНИ ХРАНИ БЪЛГАРИЯ АД</v>
      </c>
      <c r="B880" s="595" t="str">
        <f t="shared" si="52"/>
        <v>175410085</v>
      </c>
      <c r="C880" s="599">
        <f t="shared" si="53"/>
        <v>45930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80806</v>
      </c>
    </row>
    <row r="881" spans="1:8">
      <c r="A881" s="595" t="str">
        <f t="shared" si="51"/>
        <v>ЗЪРНЕНИ ХРАНИ БЪЛГАРИЯ АД</v>
      </c>
      <c r="B881" s="595" t="str">
        <f t="shared" si="52"/>
        <v>175410085</v>
      </c>
      <c r="C881" s="599">
        <f t="shared" si="53"/>
        <v>45930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8561</v>
      </c>
    </row>
    <row r="882" spans="1:8">
      <c r="A882" s="595" t="str">
        <f t="shared" si="51"/>
        <v>ЗЪРНЕНИ ХРАНИ БЪЛГАРИЯ АД</v>
      </c>
      <c r="B882" s="595" t="str">
        <f t="shared" si="52"/>
        <v>175410085</v>
      </c>
      <c r="C882" s="599">
        <f t="shared" si="53"/>
        <v>45930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9013</v>
      </c>
    </row>
    <row r="883" spans="1:8">
      <c r="A883" s="595" t="str">
        <f t="shared" si="51"/>
        <v>ЗЪРНЕНИ ХРАНИ БЪЛГАРИЯ АД</v>
      </c>
      <c r="B883" s="595" t="str">
        <f t="shared" si="52"/>
        <v>175410085</v>
      </c>
      <c r="C883" s="599">
        <f t="shared" si="53"/>
        <v>45930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30252</v>
      </c>
    </row>
    <row r="884" spans="1:8">
      <c r="A884" s="595" t="str">
        <f t="shared" si="51"/>
        <v>ЗЪРНЕНИ ХРАНИ БЪЛГАРИЯ АД</v>
      </c>
      <c r="B884" s="595" t="str">
        <f t="shared" si="52"/>
        <v>175410085</v>
      </c>
      <c r="C884" s="599">
        <f t="shared" si="53"/>
        <v>45930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ЗЪРНЕНИ ХРАНИ БЪЛГАРИЯ АД</v>
      </c>
      <c r="B885" s="595" t="str">
        <f t="shared" si="52"/>
        <v>175410085</v>
      </c>
      <c r="C885" s="599">
        <f t="shared" si="53"/>
        <v>45930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1194</v>
      </c>
    </row>
    <row r="886" spans="1:8">
      <c r="A886" s="595" t="str">
        <f t="shared" si="51"/>
        <v>ЗЪРНЕНИ ХРАНИ БЪЛГАРИЯ АД</v>
      </c>
      <c r="B886" s="595" t="str">
        <f t="shared" si="52"/>
        <v>175410085</v>
      </c>
      <c r="C886" s="599">
        <f t="shared" si="53"/>
        <v>45930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8730</v>
      </c>
    </row>
    <row r="887" spans="1:8">
      <c r="A887" s="595" t="str">
        <f t="shared" si="51"/>
        <v>ЗЪРНЕНИ ХРАНИ БЪЛГАРИЯ АД</v>
      </c>
      <c r="B887" s="595" t="str">
        <f t="shared" si="52"/>
        <v>175410085</v>
      </c>
      <c r="C887" s="599">
        <f t="shared" si="53"/>
        <v>45930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11877</v>
      </c>
    </row>
    <row r="888" spans="1:8">
      <c r="A888" s="595" t="str">
        <f t="shared" si="51"/>
        <v>ЗЪРНЕНИ ХРАНИ БЪЛГАРИЯ АД</v>
      </c>
      <c r="B888" s="595" t="str">
        <f t="shared" si="52"/>
        <v>175410085</v>
      </c>
      <c r="C888" s="599">
        <f t="shared" si="53"/>
        <v>45930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1098</v>
      </c>
    </row>
    <row r="889" spans="1:8">
      <c r="A889" s="595" t="str">
        <f t="shared" si="51"/>
        <v>ЗЪРНЕНИ ХРАНИ БЪЛГАРИЯ АД</v>
      </c>
      <c r="B889" s="595" t="str">
        <f t="shared" si="52"/>
        <v>175410085</v>
      </c>
      <c r="C889" s="599">
        <f t="shared" si="53"/>
        <v>45930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70725</v>
      </c>
    </row>
    <row r="890" spans="1:8">
      <c r="A890" s="595" t="str">
        <f t="shared" si="51"/>
        <v>ЗЪРНЕНИ ХРАНИ БЪЛГАРИЯ АД</v>
      </c>
      <c r="B890" s="595" t="str">
        <f t="shared" si="52"/>
        <v>175410085</v>
      </c>
      <c r="C890" s="599">
        <f t="shared" si="53"/>
        <v>45930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140208</v>
      </c>
    </row>
    <row r="891" spans="1:8">
      <c r="A891" s="595" t="str">
        <f t="shared" si="51"/>
        <v>ЗЪРНЕНИ ХРАНИ БЪЛГАРИЯ АД</v>
      </c>
      <c r="B891" s="595" t="str">
        <f t="shared" si="52"/>
        <v>175410085</v>
      </c>
      <c r="C891" s="599">
        <f t="shared" si="53"/>
        <v>45930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ЗЪРНЕНИ ХРАНИ БЪЛГАРИЯ АД</v>
      </c>
      <c r="B892" s="595" t="str">
        <f t="shared" si="52"/>
        <v>175410085</v>
      </c>
      <c r="C892" s="599">
        <f t="shared" si="53"/>
        <v>45930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163</v>
      </c>
    </row>
    <row r="893" spans="1:8">
      <c r="A893" s="595" t="str">
        <f t="shared" si="51"/>
        <v>ЗЪРНЕНИ ХРАНИ БЪЛГАРИЯ АД</v>
      </c>
      <c r="B893" s="595" t="str">
        <f t="shared" si="52"/>
        <v>175410085</v>
      </c>
      <c r="C893" s="599">
        <f t="shared" si="53"/>
        <v>45930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182</v>
      </c>
    </row>
    <row r="894" spans="1:8">
      <c r="A894" s="595" t="str">
        <f t="shared" si="51"/>
        <v>ЗЪРНЕНИ ХРАНИ БЪЛГАРИЯ АД</v>
      </c>
      <c r="B894" s="595" t="str">
        <f t="shared" si="52"/>
        <v>175410085</v>
      </c>
      <c r="C894" s="599">
        <f t="shared" si="53"/>
        <v>45930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ЗЪРНЕНИ ХРАНИ БЪЛГАРИЯ АД</v>
      </c>
      <c r="B895" s="595" t="str">
        <f t="shared" si="52"/>
        <v>175410085</v>
      </c>
      <c r="C895" s="599">
        <f t="shared" si="53"/>
        <v>45930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451</v>
      </c>
    </row>
    <row r="896" spans="1:8">
      <c r="A896" s="595" t="str">
        <f t="shared" si="51"/>
        <v>ЗЪРНЕНИ ХРАНИ БЪЛГАРИЯ АД</v>
      </c>
      <c r="B896" s="595" t="str">
        <f t="shared" si="52"/>
        <v>175410085</v>
      </c>
      <c r="C896" s="599">
        <f t="shared" si="53"/>
        <v>45930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796</v>
      </c>
    </row>
    <row r="897" spans="1:8">
      <c r="A897" s="595" t="str">
        <f t="shared" si="51"/>
        <v>ЗЪРНЕНИ ХРАНИ БЪЛГАРИЯ АД</v>
      </c>
      <c r="B897" s="595" t="str">
        <f t="shared" si="52"/>
        <v>175410085</v>
      </c>
      <c r="C897" s="599">
        <f t="shared" si="53"/>
        <v>45930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919</v>
      </c>
    </row>
    <row r="898" spans="1:8">
      <c r="A898" s="595" t="str">
        <f t="shared" si="51"/>
        <v>ЗЪРНЕНИ ХРАНИ БЪЛГАРИЯ АД</v>
      </c>
      <c r="B898" s="595" t="str">
        <f t="shared" si="52"/>
        <v>175410085</v>
      </c>
      <c r="C898" s="599">
        <f t="shared" si="53"/>
        <v>45930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ЗЪРНЕНИ ХРАНИ БЪЛГАРИЯ АД</v>
      </c>
      <c r="B899" s="595" t="str">
        <f t="shared" si="52"/>
        <v>175410085</v>
      </c>
      <c r="C899" s="599">
        <f t="shared" si="53"/>
        <v>45930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ЗЪРНЕНИ ХРАНИ БЪЛГАРИЯ АД</v>
      </c>
      <c r="B900" s="595" t="str">
        <f t="shared" si="52"/>
        <v>175410085</v>
      </c>
      <c r="C900" s="599">
        <f t="shared" si="53"/>
        <v>45930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919</v>
      </c>
    </row>
    <row r="901" spans="1:8">
      <c r="A901" s="595" t="str">
        <f t="shared" si="51"/>
        <v>ЗЪРНЕНИ ХРАНИ БЪЛГАРИЯ АД</v>
      </c>
      <c r="B901" s="595" t="str">
        <f t="shared" si="52"/>
        <v>175410085</v>
      </c>
      <c r="C901" s="599">
        <f t="shared" si="53"/>
        <v>45930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ЗЪРНЕНИ ХРАНИ БЪЛГАРИЯ АД</v>
      </c>
      <c r="B902" s="595" t="str">
        <f t="shared" si="52"/>
        <v>175410085</v>
      </c>
      <c r="C902" s="599">
        <f t="shared" si="53"/>
        <v>45930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ЗЪРНЕНИ ХРАНИ БЪЛГАРИЯ АД</v>
      </c>
      <c r="B903" s="595" t="str">
        <f t="shared" si="52"/>
        <v>175410085</v>
      </c>
      <c r="C903" s="599">
        <f t="shared" si="53"/>
        <v>45930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ЗЪРНЕНИ ХРАНИ БЪЛГАРИЯ АД</v>
      </c>
      <c r="B904" s="595" t="str">
        <f t="shared" si="52"/>
        <v>175410085</v>
      </c>
      <c r="C904" s="599">
        <f t="shared" si="53"/>
        <v>45930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ЗЪРНЕНИ ХРАНИ БЪЛГАРИЯ АД</v>
      </c>
      <c r="B905" s="595" t="str">
        <f t="shared" si="52"/>
        <v>175410085</v>
      </c>
      <c r="C905" s="599">
        <f t="shared" si="53"/>
        <v>45930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ЗЪРНЕНИ ХРАНИ БЪЛГАРИЯ АД</v>
      </c>
      <c r="B906" s="595" t="str">
        <f t="shared" si="52"/>
        <v>175410085</v>
      </c>
      <c r="C906" s="599">
        <f t="shared" si="53"/>
        <v>45930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ЗЪРНЕНИ ХРАНИ БЪЛГАРИЯ АД</v>
      </c>
      <c r="B907" s="595" t="str">
        <f t="shared" si="52"/>
        <v>175410085</v>
      </c>
      <c r="C907" s="599">
        <f t="shared" si="53"/>
        <v>45930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20590</v>
      </c>
    </row>
    <row r="908" spans="1:8">
      <c r="A908" s="595" t="str">
        <f t="shared" si="51"/>
        <v>ЗЪРНЕНИ ХРАНИ БЪЛГАРИЯ АД</v>
      </c>
      <c r="B908" s="595" t="str">
        <f t="shared" si="52"/>
        <v>175410085</v>
      </c>
      <c r="C908" s="599">
        <f t="shared" si="53"/>
        <v>45930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21509</v>
      </c>
    </row>
    <row r="909" spans="1:8">
      <c r="A909" s="595" t="str">
        <f t="shared" si="51"/>
        <v>ЗЪРНЕНИ ХРАНИ БЪЛГАРИЯ АД</v>
      </c>
      <c r="B909" s="595" t="str">
        <f t="shared" si="52"/>
        <v>175410085</v>
      </c>
      <c r="C909" s="599">
        <f t="shared" si="53"/>
        <v>45930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26715</v>
      </c>
    </row>
    <row r="910" spans="1:8">
      <c r="A910" s="595" t="str">
        <f t="shared" si="51"/>
        <v>ЗЪРНЕНИ ХРАНИ БЪЛГАРИЯ АД</v>
      </c>
      <c r="B910" s="595" t="str">
        <f t="shared" si="52"/>
        <v>175410085</v>
      </c>
      <c r="C910" s="599">
        <f t="shared" si="53"/>
        <v>45930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259953</v>
      </c>
    </row>
    <row r="911" spans="1:8" s="431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ЗЪРНЕНИ ХРАНИ БЪЛГАРИЯ АД</v>
      </c>
      <c r="B912" s="595" t="str">
        <f t="shared" ref="B912:B975" si="55">pdeBulstat</f>
        <v>175410085</v>
      </c>
      <c r="C912" s="599">
        <f t="shared" ref="C912:C975" si="56">endDate</f>
        <v>45930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ЗЪРНЕНИ ХРАНИ БЪЛГАРИЯ АД</v>
      </c>
      <c r="B913" s="595" t="str">
        <f t="shared" si="55"/>
        <v>175410085</v>
      </c>
      <c r="C913" s="599">
        <f t="shared" si="56"/>
        <v>45930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295</v>
      </c>
    </row>
    <row r="914" spans="1:8">
      <c r="A914" s="595" t="str">
        <f t="shared" si="54"/>
        <v>ЗЪРНЕНИ ХРАНИ БЪЛГАРИЯ АД</v>
      </c>
      <c r="B914" s="595" t="str">
        <f t="shared" si="55"/>
        <v>175410085</v>
      </c>
      <c r="C914" s="599">
        <f t="shared" si="56"/>
        <v>45930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295</v>
      </c>
    </row>
    <row r="915" spans="1:8">
      <c r="A915" s="595" t="str">
        <f t="shared" si="54"/>
        <v>ЗЪРНЕНИ ХРАНИ БЪЛГАРИЯ АД</v>
      </c>
      <c r="B915" s="595" t="str">
        <f t="shared" si="55"/>
        <v>175410085</v>
      </c>
      <c r="C915" s="599">
        <f t="shared" si="56"/>
        <v>45930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ЗЪРНЕНИ ХРАНИ БЪЛГАРИЯ АД</v>
      </c>
      <c r="B916" s="595" t="str">
        <f t="shared" si="55"/>
        <v>175410085</v>
      </c>
      <c r="C916" s="599">
        <f t="shared" si="56"/>
        <v>45930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ЗЪРНЕНИ ХРАНИ БЪЛГАРИЯ АД</v>
      </c>
      <c r="B917" s="595" t="str">
        <f t="shared" si="55"/>
        <v>175410085</v>
      </c>
      <c r="C917" s="599">
        <f t="shared" si="56"/>
        <v>45930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ЗЪРНЕНИ ХРАНИ БЪЛГАРИЯ АД</v>
      </c>
      <c r="B918" s="595" t="str">
        <f t="shared" si="55"/>
        <v>175410085</v>
      </c>
      <c r="C918" s="599">
        <f t="shared" si="56"/>
        <v>45930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0</v>
      </c>
    </row>
    <row r="919" spans="1:8">
      <c r="A919" s="595" t="str">
        <f t="shared" si="54"/>
        <v>ЗЪРНЕНИ ХРАНИ БЪЛГАРИЯ АД</v>
      </c>
      <c r="B919" s="595" t="str">
        <f t="shared" si="55"/>
        <v>175410085</v>
      </c>
      <c r="C919" s="599">
        <f t="shared" si="56"/>
        <v>45930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ЗЪРНЕНИ ХРАНИ БЪЛГАРИЯ АД</v>
      </c>
      <c r="B920" s="595" t="str">
        <f t="shared" si="55"/>
        <v>175410085</v>
      </c>
      <c r="C920" s="599">
        <f t="shared" si="56"/>
        <v>45930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0</v>
      </c>
    </row>
    <row r="921" spans="1:8">
      <c r="A921" s="595" t="str">
        <f t="shared" si="54"/>
        <v>ЗЪРНЕНИ ХРАНИ БЪЛГАРИЯ АД</v>
      </c>
      <c r="B921" s="595" t="str">
        <f t="shared" si="55"/>
        <v>175410085</v>
      </c>
      <c r="C921" s="599">
        <f t="shared" si="56"/>
        <v>45930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295</v>
      </c>
    </row>
    <row r="922" spans="1:8">
      <c r="A922" s="595" t="str">
        <f t="shared" si="54"/>
        <v>ЗЪРНЕНИ ХРАНИ БЪЛГАРИЯ АД</v>
      </c>
      <c r="B922" s="595" t="str">
        <f t="shared" si="55"/>
        <v>175410085</v>
      </c>
      <c r="C922" s="599">
        <f t="shared" si="56"/>
        <v>45930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0</v>
      </c>
    </row>
    <row r="923" spans="1:8">
      <c r="A923" s="595" t="str">
        <f t="shared" si="54"/>
        <v>ЗЪРНЕНИ ХРАНИ БЪЛГАРИЯ АД</v>
      </c>
      <c r="B923" s="595" t="str">
        <f t="shared" si="55"/>
        <v>175410085</v>
      </c>
      <c r="C923" s="599">
        <f t="shared" si="56"/>
        <v>45930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72306</v>
      </c>
    </row>
    <row r="924" spans="1:8">
      <c r="A924" s="595" t="str">
        <f t="shared" si="54"/>
        <v>ЗЪРНЕНИ ХРАНИ БЪЛГАРИЯ АД</v>
      </c>
      <c r="B924" s="595" t="str">
        <f t="shared" si="55"/>
        <v>175410085</v>
      </c>
      <c r="C924" s="599">
        <f t="shared" si="56"/>
        <v>45930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ЗЪРНЕНИ ХРАНИ БЪЛГАРИЯ АД</v>
      </c>
      <c r="B925" s="595" t="str">
        <f t="shared" si="55"/>
        <v>175410085</v>
      </c>
      <c r="C925" s="599">
        <f t="shared" si="56"/>
        <v>45930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0</v>
      </c>
    </row>
    <row r="926" spans="1:8">
      <c r="A926" s="595" t="str">
        <f t="shared" si="54"/>
        <v>ЗЪРНЕНИ ХРАНИ БЪЛГАРИЯ АД</v>
      </c>
      <c r="B926" s="595" t="str">
        <f t="shared" si="55"/>
        <v>175410085</v>
      </c>
      <c r="C926" s="599">
        <f t="shared" si="56"/>
        <v>45930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72306</v>
      </c>
    </row>
    <row r="927" spans="1:8">
      <c r="A927" s="595" t="str">
        <f t="shared" si="54"/>
        <v>ЗЪРНЕНИ ХРАНИ БЪЛГАРИЯ АД</v>
      </c>
      <c r="B927" s="595" t="str">
        <f t="shared" si="55"/>
        <v>175410085</v>
      </c>
      <c r="C927" s="599">
        <f t="shared" si="56"/>
        <v>45930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9343</v>
      </c>
    </row>
    <row r="928" spans="1:8">
      <c r="A928" s="595" t="str">
        <f t="shared" si="54"/>
        <v>ЗЪРНЕНИ ХРАНИ БЪЛГАРИЯ АД</v>
      </c>
      <c r="B928" s="595" t="str">
        <f t="shared" si="55"/>
        <v>175410085</v>
      </c>
      <c r="C928" s="599">
        <f t="shared" si="56"/>
        <v>45930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3936</v>
      </c>
    </row>
    <row r="929" spans="1:8">
      <c r="A929" s="595" t="str">
        <f t="shared" si="54"/>
        <v>ЗЪРНЕНИ ХРАНИ БЪЛГАРИЯ АД</v>
      </c>
      <c r="B929" s="595" t="str">
        <f t="shared" si="55"/>
        <v>175410085</v>
      </c>
      <c r="C929" s="599">
        <f t="shared" si="56"/>
        <v>45930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3844</v>
      </c>
    </row>
    <row r="930" spans="1:8">
      <c r="A930" s="595" t="str">
        <f t="shared" si="54"/>
        <v>ЗЪРНЕНИ ХРАНИ БЪЛГАРИЯ АД</v>
      </c>
      <c r="B930" s="595" t="str">
        <f t="shared" si="55"/>
        <v>175410085</v>
      </c>
      <c r="C930" s="599">
        <f t="shared" si="56"/>
        <v>45930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68</v>
      </c>
    </row>
    <row r="931" spans="1:8">
      <c r="A931" s="595" t="str">
        <f t="shared" si="54"/>
        <v>ЗЪРНЕНИ ХРАНИ БЪЛГАРИЯ АД</v>
      </c>
      <c r="B931" s="595" t="str">
        <f t="shared" si="55"/>
        <v>175410085</v>
      </c>
      <c r="C931" s="599">
        <f t="shared" si="56"/>
        <v>45930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ЗЪРНЕНИ ХРАНИ БЪЛГАРИЯ АД</v>
      </c>
      <c r="B932" s="595" t="str">
        <f t="shared" si="55"/>
        <v>175410085</v>
      </c>
      <c r="C932" s="599">
        <f t="shared" si="56"/>
        <v>45930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262</v>
      </c>
    </row>
    <row r="933" spans="1:8">
      <c r="A933" s="595" t="str">
        <f t="shared" si="54"/>
        <v>ЗЪРНЕНИ ХРАНИ БЪЛГАРИЯ АД</v>
      </c>
      <c r="B933" s="595" t="str">
        <f t="shared" si="55"/>
        <v>175410085</v>
      </c>
      <c r="C933" s="599">
        <f t="shared" si="56"/>
        <v>45930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ЗЪРНЕНИ ХРАНИ БЪЛГАРИЯ АД</v>
      </c>
      <c r="B934" s="595" t="str">
        <f t="shared" si="55"/>
        <v>175410085</v>
      </c>
      <c r="C934" s="599">
        <f t="shared" si="56"/>
        <v>45930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262</v>
      </c>
    </row>
    <row r="935" spans="1:8">
      <c r="A935" s="595" t="str">
        <f t="shared" si="54"/>
        <v>ЗЪРНЕНИ ХРАНИ БЪЛГАРИЯ АД</v>
      </c>
      <c r="B935" s="595" t="str">
        <f t="shared" si="55"/>
        <v>175410085</v>
      </c>
      <c r="C935" s="599">
        <f t="shared" si="56"/>
        <v>45930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ЗЪРНЕНИ ХРАНИ БЪЛГАРИЯ АД</v>
      </c>
      <c r="B936" s="595" t="str">
        <f t="shared" si="55"/>
        <v>175410085</v>
      </c>
      <c r="C936" s="599">
        <f t="shared" si="56"/>
        <v>45930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ЗЪРНЕНИ ХРАНИ БЪЛГАРИЯ АД</v>
      </c>
      <c r="B937" s="595" t="str">
        <f t="shared" si="55"/>
        <v>175410085</v>
      </c>
      <c r="C937" s="599">
        <f t="shared" si="56"/>
        <v>45930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21023</v>
      </c>
    </row>
    <row r="938" spans="1:8">
      <c r="A938" s="595" t="str">
        <f t="shared" si="54"/>
        <v>ЗЪРНЕНИ ХРАНИ БЪЛГАРИЯ АД</v>
      </c>
      <c r="B938" s="595" t="str">
        <f t="shared" si="55"/>
        <v>175410085</v>
      </c>
      <c r="C938" s="599">
        <f t="shared" si="56"/>
        <v>45930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ЗЪРНЕНИ ХРАНИ БЪЛГАРИЯ АД</v>
      </c>
      <c r="B939" s="595" t="str">
        <f t="shared" si="55"/>
        <v>175410085</v>
      </c>
      <c r="C939" s="599">
        <f t="shared" si="56"/>
        <v>45930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ЗЪРНЕНИ ХРАНИ БЪЛГАРИЯ АД</v>
      </c>
      <c r="B940" s="595" t="str">
        <f t="shared" si="55"/>
        <v>175410085</v>
      </c>
      <c r="C940" s="599">
        <f t="shared" si="56"/>
        <v>45930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ЗЪРНЕНИ ХРАНИ БЪЛГАРИЯ АД</v>
      </c>
      <c r="B941" s="595" t="str">
        <f t="shared" si="55"/>
        <v>175410085</v>
      </c>
      <c r="C941" s="599">
        <f t="shared" si="56"/>
        <v>45930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21023</v>
      </c>
    </row>
    <row r="942" spans="1:8">
      <c r="A942" s="595" t="str">
        <f t="shared" si="54"/>
        <v>ЗЪРНЕНИ ХРАНИ БЪЛГАРИЯ АД</v>
      </c>
      <c r="B942" s="595" t="str">
        <f t="shared" si="55"/>
        <v>175410085</v>
      </c>
      <c r="C942" s="599">
        <f t="shared" si="56"/>
        <v>45930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110782</v>
      </c>
    </row>
    <row r="943" spans="1:8">
      <c r="A943" s="595" t="str">
        <f t="shared" si="54"/>
        <v>ЗЪРНЕНИ ХРАНИ БЪЛГАРИЯ АД</v>
      </c>
      <c r="B943" s="595" t="str">
        <f t="shared" si="55"/>
        <v>175410085</v>
      </c>
      <c r="C943" s="599">
        <f t="shared" si="56"/>
        <v>45930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111077</v>
      </c>
    </row>
    <row r="944" spans="1:8">
      <c r="A944" s="595" t="str">
        <f t="shared" si="54"/>
        <v>ЗЪРНЕНИ ХРАНИ БЪЛГАРИЯ АД</v>
      </c>
      <c r="B944" s="595" t="str">
        <f t="shared" si="55"/>
        <v>175410085</v>
      </c>
      <c r="C944" s="599">
        <f t="shared" si="56"/>
        <v>45930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ЗЪРНЕНИ ХРАНИ БЪЛГАРИЯ АД</v>
      </c>
      <c r="B945" s="595" t="str">
        <f t="shared" si="55"/>
        <v>175410085</v>
      </c>
      <c r="C945" s="599">
        <f t="shared" si="56"/>
        <v>45930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ЗЪРНЕНИ ХРАНИ БЪЛГАРИЯ АД</v>
      </c>
      <c r="B946" s="595" t="str">
        <f t="shared" si="55"/>
        <v>175410085</v>
      </c>
      <c r="C946" s="599">
        <f t="shared" si="56"/>
        <v>45930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ЗЪРНЕНИ ХРАНИ БЪЛГАРИЯ АД</v>
      </c>
      <c r="B947" s="595" t="str">
        <f t="shared" si="55"/>
        <v>175410085</v>
      </c>
      <c r="C947" s="599">
        <f t="shared" si="56"/>
        <v>45930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ЗЪРНЕНИ ХРАНИ БЪЛГАРИЯ АД</v>
      </c>
      <c r="B948" s="595" t="str">
        <f t="shared" si="55"/>
        <v>175410085</v>
      </c>
      <c r="C948" s="599">
        <f t="shared" si="56"/>
        <v>45930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ЗЪРНЕНИ ХРАНИ БЪЛГАРИЯ АД</v>
      </c>
      <c r="B949" s="595" t="str">
        <f t="shared" si="55"/>
        <v>175410085</v>
      </c>
      <c r="C949" s="599">
        <f t="shared" si="56"/>
        <v>45930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ЗЪРНЕНИ ХРАНИ БЪЛГАРИЯ АД</v>
      </c>
      <c r="B950" s="595" t="str">
        <f t="shared" si="55"/>
        <v>175410085</v>
      </c>
      <c r="C950" s="599">
        <f t="shared" si="56"/>
        <v>45930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ЗЪРНЕНИ ХРАНИ БЪЛГАРИЯ АД</v>
      </c>
      <c r="B951" s="595" t="str">
        <f t="shared" si="55"/>
        <v>175410085</v>
      </c>
      <c r="C951" s="599">
        <f t="shared" si="56"/>
        <v>45930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ЗЪРНЕНИ ХРАНИ БЪЛГАРИЯ АД</v>
      </c>
      <c r="B952" s="595" t="str">
        <f t="shared" si="55"/>
        <v>175410085</v>
      </c>
      <c r="C952" s="599">
        <f t="shared" si="56"/>
        <v>45930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ЗЪРНЕНИ ХРАНИ БЪЛГАРИЯ АД</v>
      </c>
      <c r="B953" s="595" t="str">
        <f t="shared" si="55"/>
        <v>175410085</v>
      </c>
      <c r="C953" s="599">
        <f t="shared" si="56"/>
        <v>45930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ЗЪРНЕНИ ХРАНИ БЪЛГАРИЯ АД</v>
      </c>
      <c r="B954" s="595" t="str">
        <f t="shared" si="55"/>
        <v>175410085</v>
      </c>
      <c r="C954" s="599">
        <f t="shared" si="56"/>
        <v>45930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ЗЪРНЕНИ ХРАНИ БЪЛГАРИЯ АД</v>
      </c>
      <c r="B955" s="595" t="str">
        <f t="shared" si="55"/>
        <v>175410085</v>
      </c>
      <c r="C955" s="599">
        <f t="shared" si="56"/>
        <v>45930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72306</v>
      </c>
    </row>
    <row r="956" spans="1:8">
      <c r="A956" s="595" t="str">
        <f t="shared" si="54"/>
        <v>ЗЪРНЕНИ ХРАНИ БЪЛГАРИЯ АД</v>
      </c>
      <c r="B956" s="595" t="str">
        <f t="shared" si="55"/>
        <v>175410085</v>
      </c>
      <c r="C956" s="599">
        <f t="shared" si="56"/>
        <v>45930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ЗЪРНЕНИ ХРАНИ БЪЛГАРИЯ АД</v>
      </c>
      <c r="B957" s="595" t="str">
        <f t="shared" si="55"/>
        <v>175410085</v>
      </c>
      <c r="C957" s="599">
        <f t="shared" si="56"/>
        <v>45930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0</v>
      </c>
    </row>
    <row r="958" spans="1:8">
      <c r="A958" s="595" t="str">
        <f t="shared" si="54"/>
        <v>ЗЪРНЕНИ ХРАНИ БЪЛГАРИЯ АД</v>
      </c>
      <c r="B958" s="595" t="str">
        <f t="shared" si="55"/>
        <v>175410085</v>
      </c>
      <c r="C958" s="599">
        <f t="shared" si="56"/>
        <v>45930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72306</v>
      </c>
    </row>
    <row r="959" spans="1:8">
      <c r="A959" s="595" t="str">
        <f t="shared" si="54"/>
        <v>ЗЪРНЕНИ ХРАНИ БЪЛГАРИЯ АД</v>
      </c>
      <c r="B959" s="595" t="str">
        <f t="shared" si="55"/>
        <v>175410085</v>
      </c>
      <c r="C959" s="599">
        <f t="shared" si="56"/>
        <v>45930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9343</v>
      </c>
    </row>
    <row r="960" spans="1:8">
      <c r="A960" s="595" t="str">
        <f t="shared" si="54"/>
        <v>ЗЪРНЕНИ ХРАНИ БЪЛГАРИЯ АД</v>
      </c>
      <c r="B960" s="595" t="str">
        <f t="shared" si="55"/>
        <v>175410085</v>
      </c>
      <c r="C960" s="599">
        <f t="shared" si="56"/>
        <v>45930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3936</v>
      </c>
    </row>
    <row r="961" spans="1:8">
      <c r="A961" s="595" t="str">
        <f t="shared" si="54"/>
        <v>ЗЪРНЕНИ ХРАНИ БЪЛГАРИЯ АД</v>
      </c>
      <c r="B961" s="595" t="str">
        <f t="shared" si="55"/>
        <v>175410085</v>
      </c>
      <c r="C961" s="599">
        <f t="shared" si="56"/>
        <v>45930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3844</v>
      </c>
    </row>
    <row r="962" spans="1:8">
      <c r="A962" s="595" t="str">
        <f t="shared" si="54"/>
        <v>ЗЪРНЕНИ ХРАНИ БЪЛГАРИЯ АД</v>
      </c>
      <c r="B962" s="595" t="str">
        <f t="shared" si="55"/>
        <v>175410085</v>
      </c>
      <c r="C962" s="599">
        <f t="shared" si="56"/>
        <v>45930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68</v>
      </c>
    </row>
    <row r="963" spans="1:8">
      <c r="A963" s="595" t="str">
        <f t="shared" si="54"/>
        <v>ЗЪРНЕНИ ХРАНИ БЪЛГАРИЯ АД</v>
      </c>
      <c r="B963" s="595" t="str">
        <f t="shared" si="55"/>
        <v>175410085</v>
      </c>
      <c r="C963" s="599">
        <f t="shared" si="56"/>
        <v>45930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ЗЪРНЕНИ ХРАНИ БЪЛГАРИЯ АД</v>
      </c>
      <c r="B964" s="595" t="str">
        <f t="shared" si="55"/>
        <v>175410085</v>
      </c>
      <c r="C964" s="599">
        <f t="shared" si="56"/>
        <v>45930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262</v>
      </c>
    </row>
    <row r="965" spans="1:8">
      <c r="A965" s="595" t="str">
        <f t="shared" si="54"/>
        <v>ЗЪРНЕНИ ХРАНИ БЪЛГАРИЯ АД</v>
      </c>
      <c r="B965" s="595" t="str">
        <f t="shared" si="55"/>
        <v>175410085</v>
      </c>
      <c r="C965" s="599">
        <f t="shared" si="56"/>
        <v>45930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ЗЪРНЕНИ ХРАНИ БЪЛГАРИЯ АД</v>
      </c>
      <c r="B966" s="595" t="str">
        <f t="shared" si="55"/>
        <v>175410085</v>
      </c>
      <c r="C966" s="599">
        <f t="shared" si="56"/>
        <v>45930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262</v>
      </c>
    </row>
    <row r="967" spans="1:8">
      <c r="A967" s="595" t="str">
        <f t="shared" si="54"/>
        <v>ЗЪРНЕНИ ХРАНИ БЪЛГАРИЯ АД</v>
      </c>
      <c r="B967" s="595" t="str">
        <f t="shared" si="55"/>
        <v>175410085</v>
      </c>
      <c r="C967" s="599">
        <f t="shared" si="56"/>
        <v>45930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ЗЪРНЕНИ ХРАНИ БЪЛГАРИЯ АД</v>
      </c>
      <c r="B968" s="595" t="str">
        <f t="shared" si="55"/>
        <v>175410085</v>
      </c>
      <c r="C968" s="599">
        <f t="shared" si="56"/>
        <v>45930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ЗЪРНЕНИ ХРАНИ БЪЛГАРИЯ АД</v>
      </c>
      <c r="B969" s="595" t="str">
        <f t="shared" si="55"/>
        <v>175410085</v>
      </c>
      <c r="C969" s="599">
        <f t="shared" si="56"/>
        <v>45930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21023</v>
      </c>
    </row>
    <row r="970" spans="1:8">
      <c r="A970" s="595" t="str">
        <f t="shared" si="54"/>
        <v>ЗЪРНЕНИ ХРАНИ БЪЛГАРИЯ АД</v>
      </c>
      <c r="B970" s="595" t="str">
        <f t="shared" si="55"/>
        <v>175410085</v>
      </c>
      <c r="C970" s="599">
        <f t="shared" si="56"/>
        <v>45930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ЗЪРНЕНИ ХРАНИ БЪЛГАРИЯ АД</v>
      </c>
      <c r="B971" s="595" t="str">
        <f t="shared" si="55"/>
        <v>175410085</v>
      </c>
      <c r="C971" s="599">
        <f t="shared" si="56"/>
        <v>45930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ЗЪРНЕНИ ХРАНИ БЪЛГАРИЯ АД</v>
      </c>
      <c r="B972" s="595" t="str">
        <f t="shared" si="55"/>
        <v>175410085</v>
      </c>
      <c r="C972" s="599">
        <f t="shared" si="56"/>
        <v>45930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ЗЪРНЕНИ ХРАНИ БЪЛГАРИЯ АД</v>
      </c>
      <c r="B973" s="595" t="str">
        <f t="shared" si="55"/>
        <v>175410085</v>
      </c>
      <c r="C973" s="599">
        <f t="shared" si="56"/>
        <v>45930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21023</v>
      </c>
    </row>
    <row r="974" spans="1:8">
      <c r="A974" s="595" t="str">
        <f t="shared" si="54"/>
        <v>ЗЪРНЕНИ ХРАНИ БЪЛГАРИЯ АД</v>
      </c>
      <c r="B974" s="595" t="str">
        <f t="shared" si="55"/>
        <v>175410085</v>
      </c>
      <c r="C974" s="599">
        <f t="shared" si="56"/>
        <v>45930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110782</v>
      </c>
    </row>
    <row r="975" spans="1:8">
      <c r="A975" s="595" t="str">
        <f t="shared" si="54"/>
        <v>ЗЪРНЕНИ ХРАНИ БЪЛГАРИЯ АД</v>
      </c>
      <c r="B975" s="595" t="str">
        <f t="shared" si="55"/>
        <v>175410085</v>
      </c>
      <c r="C975" s="599">
        <f t="shared" si="56"/>
        <v>45930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110782</v>
      </c>
    </row>
    <row r="976" spans="1:8">
      <c r="A976" s="595" t="str">
        <f t="shared" ref="A976:A1039" si="57">pdeName</f>
        <v>ЗЪРНЕНИ ХРАНИ БЪЛГАРИЯ АД</v>
      </c>
      <c r="B976" s="595" t="str">
        <f t="shared" ref="B976:B1039" si="58">pdeBulstat</f>
        <v>175410085</v>
      </c>
      <c r="C976" s="599">
        <f t="shared" ref="C976:C1039" si="59">endDate</f>
        <v>45930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ЗЪРНЕНИ ХРАНИ БЪЛГАРИЯ АД</v>
      </c>
      <c r="B977" s="595" t="str">
        <f t="shared" si="58"/>
        <v>175410085</v>
      </c>
      <c r="C977" s="599">
        <f t="shared" si="59"/>
        <v>45930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295</v>
      </c>
    </row>
    <row r="978" spans="1:8">
      <c r="A978" s="595" t="str">
        <f t="shared" si="57"/>
        <v>ЗЪРНЕНИ ХРАНИ БЪЛГАРИЯ АД</v>
      </c>
      <c r="B978" s="595" t="str">
        <f t="shared" si="58"/>
        <v>175410085</v>
      </c>
      <c r="C978" s="599">
        <f t="shared" si="59"/>
        <v>45930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295</v>
      </c>
    </row>
    <row r="979" spans="1:8">
      <c r="A979" s="595" t="str">
        <f t="shared" si="57"/>
        <v>ЗЪРНЕНИ ХРАНИ БЪЛГАРИЯ АД</v>
      </c>
      <c r="B979" s="595" t="str">
        <f t="shared" si="58"/>
        <v>175410085</v>
      </c>
      <c r="C979" s="599">
        <f t="shared" si="59"/>
        <v>45930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ЗЪРНЕНИ ХРАНИ БЪЛГАРИЯ АД</v>
      </c>
      <c r="B980" s="595" t="str">
        <f t="shared" si="58"/>
        <v>175410085</v>
      </c>
      <c r="C980" s="599">
        <f t="shared" si="59"/>
        <v>45930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ЗЪРНЕНИ ХРАНИ БЪЛГАРИЯ АД</v>
      </c>
      <c r="B981" s="595" t="str">
        <f t="shared" si="58"/>
        <v>175410085</v>
      </c>
      <c r="C981" s="599">
        <f t="shared" si="59"/>
        <v>45930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ЗЪРНЕНИ ХРАНИ БЪЛГАРИЯ АД</v>
      </c>
      <c r="B982" s="595" t="str">
        <f t="shared" si="58"/>
        <v>175410085</v>
      </c>
      <c r="C982" s="599">
        <f t="shared" si="59"/>
        <v>45930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0</v>
      </c>
    </row>
    <row r="983" spans="1:8">
      <c r="A983" s="595" t="str">
        <f t="shared" si="57"/>
        <v>ЗЪРНЕНИ ХРАНИ БЪЛГАРИЯ АД</v>
      </c>
      <c r="B983" s="595" t="str">
        <f t="shared" si="58"/>
        <v>175410085</v>
      </c>
      <c r="C983" s="599">
        <f t="shared" si="59"/>
        <v>45930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ЗЪРНЕНИ ХРАНИ БЪЛГАРИЯ АД</v>
      </c>
      <c r="B984" s="595" t="str">
        <f t="shared" si="58"/>
        <v>175410085</v>
      </c>
      <c r="C984" s="599">
        <f t="shared" si="59"/>
        <v>45930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0</v>
      </c>
    </row>
    <row r="985" spans="1:8">
      <c r="A985" s="595" t="str">
        <f t="shared" si="57"/>
        <v>ЗЪРНЕНИ ХРАНИ БЪЛГАРИЯ АД</v>
      </c>
      <c r="B985" s="595" t="str">
        <f t="shared" si="58"/>
        <v>175410085</v>
      </c>
      <c r="C985" s="599">
        <f t="shared" si="59"/>
        <v>45930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295</v>
      </c>
    </row>
    <row r="986" spans="1:8">
      <c r="A986" s="595" t="str">
        <f t="shared" si="57"/>
        <v>ЗЪРНЕНИ ХРАНИ БЪЛГАРИЯ АД</v>
      </c>
      <c r="B986" s="595" t="str">
        <f t="shared" si="58"/>
        <v>175410085</v>
      </c>
      <c r="C986" s="599">
        <f t="shared" si="59"/>
        <v>45930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0</v>
      </c>
    </row>
    <row r="987" spans="1:8">
      <c r="A987" s="595" t="str">
        <f t="shared" si="57"/>
        <v>ЗЪРНЕНИ ХРАНИ БЪЛГАРИЯ АД</v>
      </c>
      <c r="B987" s="595" t="str">
        <f t="shared" si="58"/>
        <v>175410085</v>
      </c>
      <c r="C987" s="599">
        <f t="shared" si="59"/>
        <v>45930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ЗЪРНЕНИ ХРАНИ БЪЛГАРИЯ АД</v>
      </c>
      <c r="B988" s="595" t="str">
        <f t="shared" si="58"/>
        <v>175410085</v>
      </c>
      <c r="C988" s="599">
        <f t="shared" si="59"/>
        <v>45930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ЗЪРНЕНИ ХРАНИ БЪЛГАРИЯ АД</v>
      </c>
      <c r="B989" s="595" t="str">
        <f t="shared" si="58"/>
        <v>175410085</v>
      </c>
      <c r="C989" s="599">
        <f t="shared" si="59"/>
        <v>45930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ЗЪРНЕНИ ХРАНИ БЪЛГАРИЯ АД</v>
      </c>
      <c r="B990" s="595" t="str">
        <f t="shared" si="58"/>
        <v>175410085</v>
      </c>
      <c r="C990" s="599">
        <f t="shared" si="59"/>
        <v>45930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ЗЪРНЕНИ ХРАНИ БЪЛГАРИЯ АД</v>
      </c>
      <c r="B991" s="595" t="str">
        <f t="shared" si="58"/>
        <v>175410085</v>
      </c>
      <c r="C991" s="599">
        <f t="shared" si="59"/>
        <v>45930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ЗЪРНЕНИ ХРАНИ БЪЛГАРИЯ АД</v>
      </c>
      <c r="B992" s="595" t="str">
        <f t="shared" si="58"/>
        <v>175410085</v>
      </c>
      <c r="C992" s="599">
        <f t="shared" si="59"/>
        <v>45930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ЗЪРНЕНИ ХРАНИ БЪЛГАРИЯ АД</v>
      </c>
      <c r="B993" s="595" t="str">
        <f t="shared" si="58"/>
        <v>175410085</v>
      </c>
      <c r="C993" s="599">
        <f t="shared" si="59"/>
        <v>45930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ЗЪРНЕНИ ХРАНИ БЪЛГАРИЯ АД</v>
      </c>
      <c r="B994" s="595" t="str">
        <f t="shared" si="58"/>
        <v>175410085</v>
      </c>
      <c r="C994" s="599">
        <f t="shared" si="59"/>
        <v>45930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ЗЪРНЕНИ ХРАНИ БЪЛГАРИЯ АД</v>
      </c>
      <c r="B995" s="595" t="str">
        <f t="shared" si="58"/>
        <v>175410085</v>
      </c>
      <c r="C995" s="599">
        <f t="shared" si="59"/>
        <v>45930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ЗЪРНЕНИ ХРАНИ БЪЛГАРИЯ АД</v>
      </c>
      <c r="B996" s="595" t="str">
        <f t="shared" si="58"/>
        <v>175410085</v>
      </c>
      <c r="C996" s="599">
        <f t="shared" si="59"/>
        <v>45930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ЗЪРНЕНИ ХРАНИ БЪЛГАРИЯ АД</v>
      </c>
      <c r="B997" s="595" t="str">
        <f t="shared" si="58"/>
        <v>175410085</v>
      </c>
      <c r="C997" s="599">
        <f t="shared" si="59"/>
        <v>45930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ЗЪРНЕНИ ХРАНИ БЪЛГАРИЯ АД</v>
      </c>
      <c r="B998" s="595" t="str">
        <f t="shared" si="58"/>
        <v>175410085</v>
      </c>
      <c r="C998" s="599">
        <f t="shared" si="59"/>
        <v>45930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ЗЪРНЕНИ ХРАНИ БЪЛГАРИЯ АД</v>
      </c>
      <c r="B999" s="595" t="str">
        <f t="shared" si="58"/>
        <v>175410085</v>
      </c>
      <c r="C999" s="599">
        <f t="shared" si="59"/>
        <v>45930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ЗЪРНЕНИ ХРАНИ БЪЛГАРИЯ АД</v>
      </c>
      <c r="B1000" s="595" t="str">
        <f t="shared" si="58"/>
        <v>175410085</v>
      </c>
      <c r="C1000" s="599">
        <f t="shared" si="59"/>
        <v>45930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ЗЪРНЕНИ ХРАНИ БЪЛГАРИЯ АД</v>
      </c>
      <c r="B1001" s="595" t="str">
        <f t="shared" si="58"/>
        <v>175410085</v>
      </c>
      <c r="C1001" s="599">
        <f t="shared" si="59"/>
        <v>45930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ЗЪРНЕНИ ХРАНИ БЪЛГАРИЯ АД</v>
      </c>
      <c r="B1002" s="595" t="str">
        <f t="shared" si="58"/>
        <v>175410085</v>
      </c>
      <c r="C1002" s="599">
        <f t="shared" si="59"/>
        <v>45930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ЗЪРНЕНИ ХРАНИ БЪЛГАРИЯ АД</v>
      </c>
      <c r="B1003" s="595" t="str">
        <f t="shared" si="58"/>
        <v>175410085</v>
      </c>
      <c r="C1003" s="599">
        <f t="shared" si="59"/>
        <v>45930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ЗЪРНЕНИ ХРАНИ БЪЛГАРИЯ АД</v>
      </c>
      <c r="B1004" s="595" t="str">
        <f t="shared" si="58"/>
        <v>175410085</v>
      </c>
      <c r="C1004" s="599">
        <f t="shared" si="59"/>
        <v>45930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ЗЪРНЕНИ ХРАНИ БЪЛГАРИЯ АД</v>
      </c>
      <c r="B1005" s="595" t="str">
        <f t="shared" si="58"/>
        <v>175410085</v>
      </c>
      <c r="C1005" s="599">
        <f t="shared" si="59"/>
        <v>45930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ЗЪРНЕНИ ХРАНИ БЪЛГАРИЯ АД</v>
      </c>
      <c r="B1006" s="595" t="str">
        <f t="shared" si="58"/>
        <v>175410085</v>
      </c>
      <c r="C1006" s="599">
        <f t="shared" si="59"/>
        <v>45930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ЗЪРНЕНИ ХРАНИ БЪЛГАРИЯ АД</v>
      </c>
      <c r="B1007" s="595" t="str">
        <f t="shared" si="58"/>
        <v>175410085</v>
      </c>
      <c r="C1007" s="599">
        <f t="shared" si="59"/>
        <v>45930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295</v>
      </c>
    </row>
    <row r="1008" spans="1:8">
      <c r="A1008" s="595" t="str">
        <f t="shared" si="57"/>
        <v>ЗЪРНЕНИ ХРАНИ БЪЛГАРИЯ АД</v>
      </c>
      <c r="B1008" s="595" t="str">
        <f t="shared" si="58"/>
        <v>175410085</v>
      </c>
      <c r="C1008" s="599">
        <f t="shared" si="59"/>
        <v>45930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59</v>
      </c>
    </row>
    <row r="1009" spans="1:8">
      <c r="A1009" s="595" t="str">
        <f t="shared" si="57"/>
        <v>ЗЪРНЕНИ ХРАНИ БЪЛГАРИЯ АД</v>
      </c>
      <c r="B1009" s="595" t="str">
        <f t="shared" si="58"/>
        <v>175410085</v>
      </c>
      <c r="C1009" s="599">
        <f t="shared" si="59"/>
        <v>45930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ЗЪРНЕНИ ХРАНИ БЪЛГАРИЯ АД</v>
      </c>
      <c r="B1010" s="595" t="str">
        <f t="shared" si="58"/>
        <v>175410085</v>
      </c>
      <c r="C1010" s="599">
        <f t="shared" si="59"/>
        <v>45930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ЗЪРНЕНИ ХРАНИ БЪЛГАРИЯ АД</v>
      </c>
      <c r="B1011" s="595" t="str">
        <f t="shared" si="58"/>
        <v>175410085</v>
      </c>
      <c r="C1011" s="599">
        <f t="shared" si="59"/>
        <v>45930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59</v>
      </c>
    </row>
    <row r="1012" spans="1:8">
      <c r="A1012" s="595" t="str">
        <f t="shared" si="57"/>
        <v>ЗЪРНЕНИ ХРАНИ БЪЛГАРИЯ АД</v>
      </c>
      <c r="B1012" s="595" t="str">
        <f t="shared" si="58"/>
        <v>175410085</v>
      </c>
      <c r="C1012" s="599">
        <f t="shared" si="59"/>
        <v>45930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7881</v>
      </c>
    </row>
    <row r="1013" spans="1:8">
      <c r="A1013" s="595" t="str">
        <f t="shared" si="57"/>
        <v>ЗЪРНЕНИ ХРАНИ БЪЛГАРИЯ АД</v>
      </c>
      <c r="B1013" s="595" t="str">
        <f t="shared" si="58"/>
        <v>175410085</v>
      </c>
      <c r="C1013" s="599">
        <f t="shared" si="59"/>
        <v>45930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7881</v>
      </c>
    </row>
    <row r="1014" spans="1:8">
      <c r="A1014" s="595" t="str">
        <f t="shared" si="57"/>
        <v>ЗЪРНЕНИ ХРАНИ БЪЛГАРИЯ АД</v>
      </c>
      <c r="B1014" s="595" t="str">
        <f t="shared" si="58"/>
        <v>175410085</v>
      </c>
      <c r="C1014" s="599">
        <f t="shared" si="59"/>
        <v>45930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ЗЪРНЕНИ ХРАНИ БЪЛГАРИЯ АД</v>
      </c>
      <c r="B1015" s="595" t="str">
        <f t="shared" si="58"/>
        <v>175410085</v>
      </c>
      <c r="C1015" s="599">
        <f t="shared" si="59"/>
        <v>45930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ЗЪРНЕНИ ХРАНИ БЪЛГАРИЯ АД</v>
      </c>
      <c r="B1016" s="595" t="str">
        <f t="shared" si="58"/>
        <v>175410085</v>
      </c>
      <c r="C1016" s="599">
        <f t="shared" si="59"/>
        <v>45930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ЗЪРНЕНИ ХРАНИ БЪЛГАРИЯ АД</v>
      </c>
      <c r="B1017" s="595" t="str">
        <f t="shared" si="58"/>
        <v>175410085</v>
      </c>
      <c r="C1017" s="599">
        <f t="shared" si="59"/>
        <v>45930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ЗЪРНЕНИ ХРАНИ БЪЛГАРИЯ АД</v>
      </c>
      <c r="B1018" s="595" t="str">
        <f t="shared" si="58"/>
        <v>175410085</v>
      </c>
      <c r="C1018" s="599">
        <f t="shared" si="59"/>
        <v>45930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ЗЪРНЕНИ ХРАНИ БЪЛГАРИЯ АД</v>
      </c>
      <c r="B1019" s="595" t="str">
        <f t="shared" si="58"/>
        <v>175410085</v>
      </c>
      <c r="C1019" s="599">
        <f t="shared" si="59"/>
        <v>45930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16000</v>
      </c>
    </row>
    <row r="1020" spans="1:8">
      <c r="A1020" s="595" t="str">
        <f t="shared" si="57"/>
        <v>ЗЪРНЕНИ ХРАНИ БЪЛГАРИЯ АД</v>
      </c>
      <c r="B1020" s="595" t="str">
        <f t="shared" si="58"/>
        <v>175410085</v>
      </c>
      <c r="C1020" s="599">
        <f t="shared" si="59"/>
        <v>45930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2624</v>
      </c>
    </row>
    <row r="1021" spans="1:8">
      <c r="A1021" s="595" t="str">
        <f t="shared" si="57"/>
        <v>ЗЪРНЕНИ ХРАНИ БЪЛГАРИЯ АД</v>
      </c>
      <c r="B1021" s="595" t="str">
        <f t="shared" si="58"/>
        <v>175410085</v>
      </c>
      <c r="C1021" s="599">
        <f t="shared" si="59"/>
        <v>45930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ЗЪРНЕНИ ХРАНИ БЪЛГАРИЯ АД</v>
      </c>
      <c r="B1022" s="595" t="str">
        <f t="shared" si="58"/>
        <v>175410085</v>
      </c>
      <c r="C1022" s="599">
        <f t="shared" si="59"/>
        <v>45930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26564</v>
      </c>
    </row>
    <row r="1023" spans="1:8">
      <c r="A1023" s="595" t="str">
        <f t="shared" si="57"/>
        <v>ЗЪРНЕНИ ХРАНИ БЪЛГАРИЯ АД</v>
      </c>
      <c r="B1023" s="595" t="str">
        <f t="shared" si="58"/>
        <v>175410085</v>
      </c>
      <c r="C1023" s="599">
        <f t="shared" si="59"/>
        <v>45930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0</v>
      </c>
    </row>
    <row r="1024" spans="1:8">
      <c r="A1024" s="595" t="str">
        <f t="shared" si="57"/>
        <v>ЗЪРНЕНИ ХРАНИ БЪЛГАРИЯ АД</v>
      </c>
      <c r="B1024" s="595" t="str">
        <f t="shared" si="58"/>
        <v>175410085</v>
      </c>
      <c r="C1024" s="599">
        <f t="shared" si="59"/>
        <v>45930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26278</v>
      </c>
    </row>
    <row r="1025" spans="1:8">
      <c r="A1025" s="595" t="str">
        <f t="shared" si="57"/>
        <v>ЗЪРНЕНИ ХРАНИ БЪЛГАРИЯ АД</v>
      </c>
      <c r="B1025" s="595" t="str">
        <f t="shared" si="58"/>
        <v>175410085</v>
      </c>
      <c r="C1025" s="599">
        <f t="shared" si="59"/>
        <v>45930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ЗЪРНЕНИ ХРАНИ БЪЛГАРИЯ АД</v>
      </c>
      <c r="B1026" s="595" t="str">
        <f t="shared" si="58"/>
        <v>175410085</v>
      </c>
      <c r="C1026" s="599">
        <f t="shared" si="59"/>
        <v>45930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ЗЪРНЕНИ ХРАНИ БЪЛГАРИЯ АД</v>
      </c>
      <c r="B1027" s="595" t="str">
        <f t="shared" si="58"/>
        <v>175410085</v>
      </c>
      <c r="C1027" s="599">
        <f t="shared" si="59"/>
        <v>45930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26278</v>
      </c>
    </row>
    <row r="1028" spans="1:8">
      <c r="A1028" s="595" t="str">
        <f t="shared" si="57"/>
        <v>ЗЪРНЕНИ ХРАНИ БЪЛГАРИЯ АД</v>
      </c>
      <c r="B1028" s="595" t="str">
        <f t="shared" si="58"/>
        <v>175410085</v>
      </c>
      <c r="C1028" s="599">
        <f t="shared" si="59"/>
        <v>45930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2466</v>
      </c>
    </row>
    <row r="1029" spans="1:8">
      <c r="A1029" s="595" t="str">
        <f t="shared" si="57"/>
        <v>ЗЪРНЕНИ ХРАНИ БЪЛГАРИЯ АД</v>
      </c>
      <c r="B1029" s="595" t="str">
        <f t="shared" si="58"/>
        <v>175410085</v>
      </c>
      <c r="C1029" s="599">
        <f t="shared" si="59"/>
        <v>45930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2466</v>
      </c>
    </row>
    <row r="1030" spans="1:8">
      <c r="A1030" s="595" t="str">
        <f t="shared" si="57"/>
        <v>ЗЪРНЕНИ ХРАНИ БЪЛГАРИЯ АД</v>
      </c>
      <c r="B1030" s="595" t="str">
        <f t="shared" si="58"/>
        <v>175410085</v>
      </c>
      <c r="C1030" s="599">
        <f t="shared" si="59"/>
        <v>45930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ЗЪРНЕНИ ХРАНИ БЪЛГАРИЯ АД</v>
      </c>
      <c r="B1031" s="595" t="str">
        <f t="shared" si="58"/>
        <v>175410085</v>
      </c>
      <c r="C1031" s="599">
        <f t="shared" si="59"/>
        <v>45930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ЗЪРНЕНИ ХРАНИ БЪЛГАРИЯ АД</v>
      </c>
      <c r="B1032" s="595" t="str">
        <f t="shared" si="58"/>
        <v>175410085</v>
      </c>
      <c r="C1032" s="599">
        <f t="shared" si="59"/>
        <v>45930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ЗЪРНЕНИ ХРАНИ БЪЛГАРИЯ АД</v>
      </c>
      <c r="B1033" s="595" t="str">
        <f t="shared" si="58"/>
        <v>175410085</v>
      </c>
      <c r="C1033" s="599">
        <f t="shared" si="59"/>
        <v>45930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0</v>
      </c>
    </row>
    <row r="1034" spans="1:8">
      <c r="A1034" s="595" t="str">
        <f t="shared" si="57"/>
        <v>ЗЪРНЕНИ ХРАНИ БЪЛГАРИЯ АД</v>
      </c>
      <c r="B1034" s="595" t="str">
        <f t="shared" si="58"/>
        <v>175410085</v>
      </c>
      <c r="C1034" s="599">
        <f t="shared" si="59"/>
        <v>45930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ЗЪРНЕНИ ХРАНИ БЪЛГАРИЯ АД</v>
      </c>
      <c r="B1035" s="595" t="str">
        <f t="shared" si="58"/>
        <v>175410085</v>
      </c>
      <c r="C1035" s="599">
        <f t="shared" si="59"/>
        <v>45930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0</v>
      </c>
    </row>
    <row r="1036" spans="1:8">
      <c r="A1036" s="595" t="str">
        <f t="shared" si="57"/>
        <v>ЗЪРНЕНИ ХРАНИ БЪЛГАРИЯ АД</v>
      </c>
      <c r="B1036" s="595" t="str">
        <f t="shared" si="58"/>
        <v>175410085</v>
      </c>
      <c r="C1036" s="599">
        <f t="shared" si="59"/>
        <v>45930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ЗЪРНЕНИ ХРАНИ БЪЛГАРИЯ АД</v>
      </c>
      <c r="B1037" s="595" t="str">
        <f t="shared" si="58"/>
        <v>175410085</v>
      </c>
      <c r="C1037" s="599">
        <f t="shared" si="59"/>
        <v>45930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ЗЪРНЕНИ ХРАНИ БЪЛГАРИЯ АД</v>
      </c>
      <c r="B1038" s="595" t="str">
        <f t="shared" si="58"/>
        <v>175410085</v>
      </c>
      <c r="C1038" s="599">
        <f t="shared" si="59"/>
        <v>45930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9614</v>
      </c>
    </row>
    <row r="1039" spans="1:8">
      <c r="A1039" s="595" t="str">
        <f t="shared" si="57"/>
        <v>ЗЪРНЕНИ ХРАНИ БЪЛГАРИЯ АД</v>
      </c>
      <c r="B1039" s="595" t="str">
        <f t="shared" si="58"/>
        <v>175410085</v>
      </c>
      <c r="C1039" s="599">
        <f t="shared" si="59"/>
        <v>45930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0</v>
      </c>
    </row>
    <row r="1040" spans="1:8">
      <c r="A1040" s="595" t="str">
        <f t="shared" ref="A1040:A1103" si="60">pdeName</f>
        <v>ЗЪРНЕНИ ХРАНИ БЪЛГАРИЯ АД</v>
      </c>
      <c r="B1040" s="595" t="str">
        <f t="shared" ref="B1040:B1103" si="61">pdeBulstat</f>
        <v>175410085</v>
      </c>
      <c r="C1040" s="599">
        <f t="shared" ref="C1040:C1103" si="62">endDate</f>
        <v>45930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4164</v>
      </c>
    </row>
    <row r="1041" spans="1:8">
      <c r="A1041" s="595" t="str">
        <f t="shared" si="60"/>
        <v>ЗЪРНЕНИ ХРАНИ БЪЛГАРИЯ АД</v>
      </c>
      <c r="B1041" s="595" t="str">
        <f t="shared" si="61"/>
        <v>175410085</v>
      </c>
      <c r="C1041" s="599">
        <f t="shared" si="62"/>
        <v>45930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235</v>
      </c>
    </row>
    <row r="1042" spans="1:8">
      <c r="A1042" s="595" t="str">
        <f t="shared" si="60"/>
        <v>ЗЪРНЕНИ ХРАНИ БЪЛГАРИЯ АД</v>
      </c>
      <c r="B1042" s="595" t="str">
        <f t="shared" si="61"/>
        <v>175410085</v>
      </c>
      <c r="C1042" s="599">
        <f t="shared" si="62"/>
        <v>45930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2345</v>
      </c>
    </row>
    <row r="1043" spans="1:8">
      <c r="A1043" s="595" t="str">
        <f t="shared" si="60"/>
        <v>ЗЪРНЕНИ ХРАНИ БЪЛГАРИЯ АД</v>
      </c>
      <c r="B1043" s="595" t="str">
        <f t="shared" si="61"/>
        <v>175410085</v>
      </c>
      <c r="C1043" s="599">
        <f t="shared" si="62"/>
        <v>45930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1595</v>
      </c>
    </row>
    <row r="1044" spans="1:8">
      <c r="A1044" s="595" t="str">
        <f t="shared" si="60"/>
        <v>ЗЪРНЕНИ ХРАНИ БЪЛГАРИЯ АД</v>
      </c>
      <c r="B1044" s="595" t="str">
        <f t="shared" si="61"/>
        <v>175410085</v>
      </c>
      <c r="C1044" s="599">
        <f t="shared" si="62"/>
        <v>45930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24</v>
      </c>
    </row>
    <row r="1045" spans="1:8">
      <c r="A1045" s="595" t="str">
        <f t="shared" si="60"/>
        <v>ЗЪРНЕНИ ХРАНИ БЪЛГАРИЯ АД</v>
      </c>
      <c r="B1045" s="595" t="str">
        <f t="shared" si="61"/>
        <v>175410085</v>
      </c>
      <c r="C1045" s="599">
        <f t="shared" si="62"/>
        <v>45930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0</v>
      </c>
    </row>
    <row r="1046" spans="1:8">
      <c r="A1046" s="595" t="str">
        <f t="shared" si="60"/>
        <v>ЗЪРНЕНИ ХРАНИ БЪЛГАРИЯ АД</v>
      </c>
      <c r="B1046" s="595" t="str">
        <f t="shared" si="61"/>
        <v>175410085</v>
      </c>
      <c r="C1046" s="599">
        <f t="shared" si="62"/>
        <v>45930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1571</v>
      </c>
    </row>
    <row r="1047" spans="1:8">
      <c r="A1047" s="595" t="str">
        <f t="shared" si="60"/>
        <v>ЗЪРНЕНИ ХРАНИ БЪЛГАРИЯ АД</v>
      </c>
      <c r="B1047" s="595" t="str">
        <f t="shared" si="61"/>
        <v>175410085</v>
      </c>
      <c r="C1047" s="599">
        <f t="shared" si="62"/>
        <v>45930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1275</v>
      </c>
    </row>
    <row r="1048" spans="1:8">
      <c r="A1048" s="595" t="str">
        <f t="shared" si="60"/>
        <v>ЗЪРНЕНИ ХРАНИ БЪЛГАРИЯ АД</v>
      </c>
      <c r="B1048" s="595" t="str">
        <f t="shared" si="61"/>
        <v>175410085</v>
      </c>
      <c r="C1048" s="599">
        <f t="shared" si="62"/>
        <v>45930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8055</v>
      </c>
    </row>
    <row r="1049" spans="1:8">
      <c r="A1049" s="595" t="str">
        <f t="shared" si="60"/>
        <v>ЗЪРНЕНИ ХРАНИ БЪЛГАРИЯ АД</v>
      </c>
      <c r="B1049" s="595" t="str">
        <f t="shared" si="61"/>
        <v>175410085</v>
      </c>
      <c r="C1049" s="599">
        <f t="shared" si="62"/>
        <v>45930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46413</v>
      </c>
    </row>
    <row r="1050" spans="1:8">
      <c r="A1050" s="595" t="str">
        <f t="shared" si="60"/>
        <v>ЗЪРНЕНИ ХРАНИ БЪЛГАРИЯ АД</v>
      </c>
      <c r="B1050" s="595" t="str">
        <f t="shared" si="61"/>
        <v>175410085</v>
      </c>
      <c r="C1050" s="599">
        <f t="shared" si="62"/>
        <v>45930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72977</v>
      </c>
    </row>
    <row r="1051" spans="1:8">
      <c r="A1051" s="595" t="str">
        <f t="shared" si="60"/>
        <v>ЗЪРНЕНИ ХРАНИ БЪЛГАРИЯ АД</v>
      </c>
      <c r="B1051" s="595" t="str">
        <f t="shared" si="61"/>
        <v>175410085</v>
      </c>
      <c r="C1051" s="599">
        <f t="shared" si="62"/>
        <v>45930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ЗЪРНЕНИ ХРАНИ БЪЛГАРИЯ АД</v>
      </c>
      <c r="B1052" s="595" t="str">
        <f t="shared" si="61"/>
        <v>175410085</v>
      </c>
      <c r="C1052" s="599">
        <f t="shared" si="62"/>
        <v>45930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ЗЪРНЕНИ ХРАНИ БЪЛГАРИЯ АД</v>
      </c>
      <c r="B1053" s="595" t="str">
        <f t="shared" si="61"/>
        <v>175410085</v>
      </c>
      <c r="C1053" s="599">
        <f t="shared" si="62"/>
        <v>45930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ЗЪРНЕНИ ХРАНИ БЪЛГАРИЯ АД</v>
      </c>
      <c r="B1054" s="595" t="str">
        <f t="shared" si="61"/>
        <v>175410085</v>
      </c>
      <c r="C1054" s="599">
        <f t="shared" si="62"/>
        <v>45930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ЗЪРНЕНИ ХРАНИ БЪЛГАРИЯ АД</v>
      </c>
      <c r="B1055" s="595" t="str">
        <f t="shared" si="61"/>
        <v>175410085</v>
      </c>
      <c r="C1055" s="599">
        <f t="shared" si="62"/>
        <v>45930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ЗЪРНЕНИ ХРАНИ БЪЛГАРИЯ АД</v>
      </c>
      <c r="B1056" s="595" t="str">
        <f t="shared" si="61"/>
        <v>175410085</v>
      </c>
      <c r="C1056" s="599">
        <f t="shared" si="62"/>
        <v>45930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ЗЪРНЕНИ ХРАНИ БЪЛГАРИЯ АД</v>
      </c>
      <c r="B1057" s="595" t="str">
        <f t="shared" si="61"/>
        <v>175410085</v>
      </c>
      <c r="C1057" s="599">
        <f t="shared" si="62"/>
        <v>45930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ЗЪРНЕНИ ХРАНИ БЪЛГАРИЯ АД</v>
      </c>
      <c r="B1058" s="595" t="str">
        <f t="shared" si="61"/>
        <v>175410085</v>
      </c>
      <c r="C1058" s="599">
        <f t="shared" si="62"/>
        <v>45930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ЗЪРНЕНИ ХРАНИ БЪЛГАРИЯ АД</v>
      </c>
      <c r="B1059" s="595" t="str">
        <f t="shared" si="61"/>
        <v>175410085</v>
      </c>
      <c r="C1059" s="599">
        <f t="shared" si="62"/>
        <v>45930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ЗЪРНЕНИ ХРАНИ БЪЛГАРИЯ АД</v>
      </c>
      <c r="B1060" s="595" t="str">
        <f t="shared" si="61"/>
        <v>175410085</v>
      </c>
      <c r="C1060" s="599">
        <f t="shared" si="62"/>
        <v>45930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ЗЪРНЕНИ ХРАНИ БЪЛГАРИЯ АД</v>
      </c>
      <c r="B1061" s="595" t="str">
        <f t="shared" si="61"/>
        <v>175410085</v>
      </c>
      <c r="C1061" s="599">
        <f t="shared" si="62"/>
        <v>45930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ЗЪРНЕНИ ХРАНИ БЪЛГАРИЯ АД</v>
      </c>
      <c r="B1062" s="595" t="str">
        <f t="shared" si="61"/>
        <v>175410085</v>
      </c>
      <c r="C1062" s="599">
        <f t="shared" si="62"/>
        <v>45930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ЗЪРНЕНИ ХРАНИ БЪЛГАРИЯ АД</v>
      </c>
      <c r="B1063" s="595" t="str">
        <f t="shared" si="61"/>
        <v>175410085</v>
      </c>
      <c r="C1063" s="599">
        <f t="shared" si="62"/>
        <v>45930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ЗЪРНЕНИ ХРАНИ БЪЛГАРИЯ АД</v>
      </c>
      <c r="B1064" s="595" t="str">
        <f t="shared" si="61"/>
        <v>175410085</v>
      </c>
      <c r="C1064" s="599">
        <f t="shared" si="62"/>
        <v>45930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ЗЪРНЕНИ ХРАНИ БЪЛГАРИЯ АД</v>
      </c>
      <c r="B1065" s="595" t="str">
        <f t="shared" si="61"/>
        <v>175410085</v>
      </c>
      <c r="C1065" s="599">
        <f t="shared" si="62"/>
        <v>45930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ЗЪРНЕНИ ХРАНИ БЪЛГАРИЯ АД</v>
      </c>
      <c r="B1066" s="595" t="str">
        <f t="shared" si="61"/>
        <v>175410085</v>
      </c>
      <c r="C1066" s="599">
        <f t="shared" si="62"/>
        <v>45930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ЗЪРНЕНИ ХРАНИ БЪЛГАРИЯ АД</v>
      </c>
      <c r="B1067" s="595" t="str">
        <f t="shared" si="61"/>
        <v>175410085</v>
      </c>
      <c r="C1067" s="599">
        <f t="shared" si="62"/>
        <v>45930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26278</v>
      </c>
    </row>
    <row r="1068" spans="1:8">
      <c r="A1068" s="595" t="str">
        <f t="shared" si="60"/>
        <v>ЗЪРНЕНИ ХРАНИ БЪЛГАРИЯ АД</v>
      </c>
      <c r="B1068" s="595" t="str">
        <f t="shared" si="61"/>
        <v>175410085</v>
      </c>
      <c r="C1068" s="599">
        <f t="shared" si="62"/>
        <v>45930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ЗЪРНЕНИ ХРАНИ БЪЛГАРИЯ АД</v>
      </c>
      <c r="B1069" s="595" t="str">
        <f t="shared" si="61"/>
        <v>175410085</v>
      </c>
      <c r="C1069" s="599">
        <f t="shared" si="62"/>
        <v>45930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ЗЪРНЕНИ ХРАНИ БЪЛГАРИЯ АД</v>
      </c>
      <c r="B1070" s="595" t="str">
        <f t="shared" si="61"/>
        <v>175410085</v>
      </c>
      <c r="C1070" s="599">
        <f t="shared" si="62"/>
        <v>45930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26278</v>
      </c>
    </row>
    <row r="1071" spans="1:8">
      <c r="A1071" s="595" t="str">
        <f t="shared" si="60"/>
        <v>ЗЪРНЕНИ ХРАНИ БЪЛГАРИЯ АД</v>
      </c>
      <c r="B1071" s="595" t="str">
        <f t="shared" si="61"/>
        <v>175410085</v>
      </c>
      <c r="C1071" s="599">
        <f t="shared" si="62"/>
        <v>45930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2466</v>
      </c>
    </row>
    <row r="1072" spans="1:8">
      <c r="A1072" s="595" t="str">
        <f t="shared" si="60"/>
        <v>ЗЪРНЕНИ ХРАНИ БЪЛГАРИЯ АД</v>
      </c>
      <c r="B1072" s="595" t="str">
        <f t="shared" si="61"/>
        <v>175410085</v>
      </c>
      <c r="C1072" s="599">
        <f t="shared" si="62"/>
        <v>45930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2466</v>
      </c>
    </row>
    <row r="1073" spans="1:8">
      <c r="A1073" s="595" t="str">
        <f t="shared" si="60"/>
        <v>ЗЪРНЕНИ ХРАНИ БЪЛГАРИЯ АД</v>
      </c>
      <c r="B1073" s="595" t="str">
        <f t="shared" si="61"/>
        <v>175410085</v>
      </c>
      <c r="C1073" s="599">
        <f t="shared" si="62"/>
        <v>45930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ЗЪРНЕНИ ХРАНИ БЪЛГАРИЯ АД</v>
      </c>
      <c r="B1074" s="595" t="str">
        <f t="shared" si="61"/>
        <v>175410085</v>
      </c>
      <c r="C1074" s="599">
        <f t="shared" si="62"/>
        <v>45930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ЗЪРНЕНИ ХРАНИ БЪЛГАРИЯ АД</v>
      </c>
      <c r="B1075" s="595" t="str">
        <f t="shared" si="61"/>
        <v>175410085</v>
      </c>
      <c r="C1075" s="599">
        <f t="shared" si="62"/>
        <v>45930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ЗЪРНЕНИ ХРАНИ БЪЛГАРИЯ АД</v>
      </c>
      <c r="B1076" s="595" t="str">
        <f t="shared" si="61"/>
        <v>175410085</v>
      </c>
      <c r="C1076" s="599">
        <f t="shared" si="62"/>
        <v>45930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0</v>
      </c>
    </row>
    <row r="1077" spans="1:8">
      <c r="A1077" s="595" t="str">
        <f t="shared" si="60"/>
        <v>ЗЪРНЕНИ ХРАНИ БЪЛГАРИЯ АД</v>
      </c>
      <c r="B1077" s="595" t="str">
        <f t="shared" si="61"/>
        <v>175410085</v>
      </c>
      <c r="C1077" s="599">
        <f t="shared" si="62"/>
        <v>45930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ЗЪРНЕНИ ХРАНИ БЪЛГАРИЯ АД</v>
      </c>
      <c r="B1078" s="595" t="str">
        <f t="shared" si="61"/>
        <v>175410085</v>
      </c>
      <c r="C1078" s="599">
        <f t="shared" si="62"/>
        <v>45930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0</v>
      </c>
    </row>
    <row r="1079" spans="1:8">
      <c r="A1079" s="595" t="str">
        <f t="shared" si="60"/>
        <v>ЗЪРНЕНИ ХРАНИ БЪЛГАРИЯ АД</v>
      </c>
      <c r="B1079" s="595" t="str">
        <f t="shared" si="61"/>
        <v>175410085</v>
      </c>
      <c r="C1079" s="599">
        <f t="shared" si="62"/>
        <v>45930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ЗЪРНЕНИ ХРАНИ БЪЛГАРИЯ АД</v>
      </c>
      <c r="B1080" s="595" t="str">
        <f t="shared" si="61"/>
        <v>175410085</v>
      </c>
      <c r="C1080" s="599">
        <f t="shared" si="62"/>
        <v>45930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ЗЪРНЕНИ ХРАНИ БЪЛГАРИЯ АД</v>
      </c>
      <c r="B1081" s="595" t="str">
        <f t="shared" si="61"/>
        <v>175410085</v>
      </c>
      <c r="C1081" s="599">
        <f t="shared" si="62"/>
        <v>45930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9614</v>
      </c>
    </row>
    <row r="1082" spans="1:8">
      <c r="A1082" s="595" t="str">
        <f t="shared" si="60"/>
        <v>ЗЪРНЕНИ ХРАНИ БЪЛГАРИЯ АД</v>
      </c>
      <c r="B1082" s="595" t="str">
        <f t="shared" si="61"/>
        <v>175410085</v>
      </c>
      <c r="C1082" s="599">
        <f t="shared" si="62"/>
        <v>45930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0</v>
      </c>
    </row>
    <row r="1083" spans="1:8">
      <c r="A1083" s="595" t="str">
        <f t="shared" si="60"/>
        <v>ЗЪРНЕНИ ХРАНИ БЪЛГАРИЯ АД</v>
      </c>
      <c r="B1083" s="595" t="str">
        <f t="shared" si="61"/>
        <v>175410085</v>
      </c>
      <c r="C1083" s="599">
        <f t="shared" si="62"/>
        <v>45930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4164</v>
      </c>
    </row>
    <row r="1084" spans="1:8">
      <c r="A1084" s="595" t="str">
        <f t="shared" si="60"/>
        <v>ЗЪРНЕНИ ХРАНИ БЪЛГАРИЯ АД</v>
      </c>
      <c r="B1084" s="595" t="str">
        <f t="shared" si="61"/>
        <v>175410085</v>
      </c>
      <c r="C1084" s="599">
        <f t="shared" si="62"/>
        <v>45930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235</v>
      </c>
    </row>
    <row r="1085" spans="1:8">
      <c r="A1085" s="595" t="str">
        <f t="shared" si="60"/>
        <v>ЗЪРНЕНИ ХРАНИ БЪЛГАРИЯ АД</v>
      </c>
      <c r="B1085" s="595" t="str">
        <f t="shared" si="61"/>
        <v>175410085</v>
      </c>
      <c r="C1085" s="599">
        <f t="shared" si="62"/>
        <v>45930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2345</v>
      </c>
    </row>
    <row r="1086" spans="1:8">
      <c r="A1086" s="595" t="str">
        <f t="shared" si="60"/>
        <v>ЗЪРНЕНИ ХРАНИ БЪЛГАРИЯ АД</v>
      </c>
      <c r="B1086" s="595" t="str">
        <f t="shared" si="61"/>
        <v>175410085</v>
      </c>
      <c r="C1086" s="599">
        <f t="shared" si="62"/>
        <v>45930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1595</v>
      </c>
    </row>
    <row r="1087" spans="1:8">
      <c r="A1087" s="595" t="str">
        <f t="shared" si="60"/>
        <v>ЗЪРНЕНИ ХРАНИ БЪЛГАРИЯ АД</v>
      </c>
      <c r="B1087" s="595" t="str">
        <f t="shared" si="61"/>
        <v>175410085</v>
      </c>
      <c r="C1087" s="599">
        <f t="shared" si="62"/>
        <v>45930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24</v>
      </c>
    </row>
    <row r="1088" spans="1:8">
      <c r="A1088" s="595" t="str">
        <f t="shared" si="60"/>
        <v>ЗЪРНЕНИ ХРАНИ БЪЛГАРИЯ АД</v>
      </c>
      <c r="B1088" s="595" t="str">
        <f t="shared" si="61"/>
        <v>175410085</v>
      </c>
      <c r="C1088" s="599">
        <f t="shared" si="62"/>
        <v>45930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0</v>
      </c>
    </row>
    <row r="1089" spans="1:8">
      <c r="A1089" s="595" t="str">
        <f t="shared" si="60"/>
        <v>ЗЪРНЕНИ ХРАНИ БЪЛГАРИЯ АД</v>
      </c>
      <c r="B1089" s="595" t="str">
        <f t="shared" si="61"/>
        <v>175410085</v>
      </c>
      <c r="C1089" s="599">
        <f t="shared" si="62"/>
        <v>45930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1571</v>
      </c>
    </row>
    <row r="1090" spans="1:8">
      <c r="A1090" s="595" t="str">
        <f t="shared" si="60"/>
        <v>ЗЪРНЕНИ ХРАНИ БЪЛГАРИЯ АД</v>
      </c>
      <c r="B1090" s="595" t="str">
        <f t="shared" si="61"/>
        <v>175410085</v>
      </c>
      <c r="C1090" s="599">
        <f t="shared" si="62"/>
        <v>45930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1275</v>
      </c>
    </row>
    <row r="1091" spans="1:8">
      <c r="A1091" s="595" t="str">
        <f t="shared" si="60"/>
        <v>ЗЪРНЕНИ ХРАНИ БЪЛГАРИЯ АД</v>
      </c>
      <c r="B1091" s="595" t="str">
        <f t="shared" si="61"/>
        <v>175410085</v>
      </c>
      <c r="C1091" s="599">
        <f t="shared" si="62"/>
        <v>45930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8055</v>
      </c>
    </row>
    <row r="1092" spans="1:8">
      <c r="A1092" s="595" t="str">
        <f t="shared" si="60"/>
        <v>ЗЪРНЕНИ ХРАНИ БЪЛГАРИЯ АД</v>
      </c>
      <c r="B1092" s="595" t="str">
        <f t="shared" si="61"/>
        <v>175410085</v>
      </c>
      <c r="C1092" s="599">
        <f t="shared" si="62"/>
        <v>45930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46413</v>
      </c>
    </row>
    <row r="1093" spans="1:8">
      <c r="A1093" s="595" t="str">
        <f t="shared" si="60"/>
        <v>ЗЪРНЕНИ ХРАНИ БЪЛГАРИЯ АД</v>
      </c>
      <c r="B1093" s="595" t="str">
        <f t="shared" si="61"/>
        <v>175410085</v>
      </c>
      <c r="C1093" s="599">
        <f t="shared" si="62"/>
        <v>45930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46413</v>
      </c>
    </row>
    <row r="1094" spans="1:8">
      <c r="A1094" s="595" t="str">
        <f t="shared" si="60"/>
        <v>ЗЪРНЕНИ ХРАНИ БЪЛГАРИЯ АД</v>
      </c>
      <c r="B1094" s="595" t="str">
        <f t="shared" si="61"/>
        <v>175410085</v>
      </c>
      <c r="C1094" s="599">
        <f t="shared" si="62"/>
        <v>45930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59</v>
      </c>
    </row>
    <row r="1095" spans="1:8">
      <c r="A1095" s="595" t="str">
        <f t="shared" si="60"/>
        <v>ЗЪРНЕНИ ХРАНИ БЪЛГАРИЯ АД</v>
      </c>
      <c r="B1095" s="595" t="str">
        <f t="shared" si="61"/>
        <v>175410085</v>
      </c>
      <c r="C1095" s="599">
        <f t="shared" si="62"/>
        <v>45930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ЗЪРНЕНИ ХРАНИ БЪЛГАРИЯ АД</v>
      </c>
      <c r="B1096" s="595" t="str">
        <f t="shared" si="61"/>
        <v>175410085</v>
      </c>
      <c r="C1096" s="599">
        <f t="shared" si="62"/>
        <v>45930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ЗЪРНЕНИ ХРАНИ БЪЛГАРИЯ АД</v>
      </c>
      <c r="B1097" s="595" t="str">
        <f t="shared" si="61"/>
        <v>175410085</v>
      </c>
      <c r="C1097" s="599">
        <f t="shared" si="62"/>
        <v>45930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59</v>
      </c>
    </row>
    <row r="1098" spans="1:8">
      <c r="A1098" s="595" t="str">
        <f t="shared" si="60"/>
        <v>ЗЪРНЕНИ ХРАНИ БЪЛГАРИЯ АД</v>
      </c>
      <c r="B1098" s="595" t="str">
        <f t="shared" si="61"/>
        <v>175410085</v>
      </c>
      <c r="C1098" s="599">
        <f t="shared" si="62"/>
        <v>45930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7881</v>
      </c>
    </row>
    <row r="1099" spans="1:8">
      <c r="A1099" s="595" t="str">
        <f t="shared" si="60"/>
        <v>ЗЪРНЕНИ ХРАНИ БЪЛГАРИЯ АД</v>
      </c>
      <c r="B1099" s="595" t="str">
        <f t="shared" si="61"/>
        <v>175410085</v>
      </c>
      <c r="C1099" s="599">
        <f t="shared" si="62"/>
        <v>45930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7881</v>
      </c>
    </row>
    <row r="1100" spans="1:8">
      <c r="A1100" s="595" t="str">
        <f t="shared" si="60"/>
        <v>ЗЪРНЕНИ ХРАНИ БЪЛГАРИЯ АД</v>
      </c>
      <c r="B1100" s="595" t="str">
        <f t="shared" si="61"/>
        <v>175410085</v>
      </c>
      <c r="C1100" s="599">
        <f t="shared" si="62"/>
        <v>45930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ЗЪРНЕНИ ХРАНИ БЪЛГАРИЯ АД</v>
      </c>
      <c r="B1101" s="595" t="str">
        <f t="shared" si="61"/>
        <v>175410085</v>
      </c>
      <c r="C1101" s="599">
        <f t="shared" si="62"/>
        <v>45930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ЗЪРНЕНИ ХРАНИ БЪЛГАРИЯ АД</v>
      </c>
      <c r="B1102" s="595" t="str">
        <f t="shared" si="61"/>
        <v>175410085</v>
      </c>
      <c r="C1102" s="599">
        <f t="shared" si="62"/>
        <v>45930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ЗЪРНЕНИ ХРАНИ БЪЛГАРИЯ АД</v>
      </c>
      <c r="B1103" s="595" t="str">
        <f t="shared" si="61"/>
        <v>175410085</v>
      </c>
      <c r="C1103" s="599">
        <f t="shared" si="62"/>
        <v>45930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ЗЪРНЕНИ ХРАНИ БЪЛГАРИЯ АД</v>
      </c>
      <c r="B1104" s="595" t="str">
        <f t="shared" ref="B1104:B1167" si="64">pdeBulstat</f>
        <v>175410085</v>
      </c>
      <c r="C1104" s="599">
        <f t="shared" ref="C1104:C1167" si="65">endDate</f>
        <v>45930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ЗЪРНЕНИ ХРАНИ БЪЛГАРИЯ АД</v>
      </c>
      <c r="B1105" s="595" t="str">
        <f t="shared" si="64"/>
        <v>175410085</v>
      </c>
      <c r="C1105" s="599">
        <f t="shared" si="65"/>
        <v>45930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16000</v>
      </c>
    </row>
    <row r="1106" spans="1:8">
      <c r="A1106" s="595" t="str">
        <f t="shared" si="63"/>
        <v>ЗЪРНЕНИ ХРАНИ БЪЛГАРИЯ АД</v>
      </c>
      <c r="B1106" s="595" t="str">
        <f t="shared" si="64"/>
        <v>175410085</v>
      </c>
      <c r="C1106" s="599">
        <f t="shared" si="65"/>
        <v>45930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2624</v>
      </c>
    </row>
    <row r="1107" spans="1:8">
      <c r="A1107" s="595" t="str">
        <f t="shared" si="63"/>
        <v>ЗЪРНЕНИ ХРАНИ БЪЛГАРИЯ АД</v>
      </c>
      <c r="B1107" s="595" t="str">
        <f t="shared" si="64"/>
        <v>175410085</v>
      </c>
      <c r="C1107" s="599">
        <f t="shared" si="65"/>
        <v>45930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ЗЪРНЕНИ ХРАНИ БЪЛГАРИЯ АД</v>
      </c>
      <c r="B1108" s="595" t="str">
        <f t="shared" si="64"/>
        <v>175410085</v>
      </c>
      <c r="C1108" s="599">
        <f t="shared" si="65"/>
        <v>45930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26564</v>
      </c>
    </row>
    <row r="1109" spans="1:8">
      <c r="A1109" s="595" t="str">
        <f t="shared" si="63"/>
        <v>ЗЪРНЕНИ ХРАНИ БЪЛГАРИЯ АД</v>
      </c>
      <c r="B1109" s="595" t="str">
        <f t="shared" si="64"/>
        <v>175410085</v>
      </c>
      <c r="C1109" s="599">
        <f t="shared" si="65"/>
        <v>45930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0</v>
      </c>
    </row>
    <row r="1110" spans="1:8">
      <c r="A1110" s="595" t="str">
        <f t="shared" si="63"/>
        <v>ЗЪРНЕНИ ХРАНИ БЪЛГАРИЯ АД</v>
      </c>
      <c r="B1110" s="595" t="str">
        <f t="shared" si="64"/>
        <v>175410085</v>
      </c>
      <c r="C1110" s="599">
        <f t="shared" si="65"/>
        <v>45930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ЗЪРНЕНИ ХРАНИ БЪЛГАРИЯ АД</v>
      </c>
      <c r="B1111" s="595" t="str">
        <f t="shared" si="64"/>
        <v>175410085</v>
      </c>
      <c r="C1111" s="599">
        <f t="shared" si="65"/>
        <v>45930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ЗЪРНЕНИ ХРАНИ БЪЛГАРИЯ АД</v>
      </c>
      <c r="B1112" s="595" t="str">
        <f t="shared" si="64"/>
        <v>175410085</v>
      </c>
      <c r="C1112" s="599">
        <f t="shared" si="65"/>
        <v>45930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ЗЪРНЕНИ ХРАНИ БЪЛГАРИЯ АД</v>
      </c>
      <c r="B1113" s="595" t="str">
        <f t="shared" si="64"/>
        <v>175410085</v>
      </c>
      <c r="C1113" s="599">
        <f t="shared" si="65"/>
        <v>45930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ЗЪРНЕНИ ХРАНИ БЪЛГАРИЯ АД</v>
      </c>
      <c r="B1114" s="595" t="str">
        <f t="shared" si="64"/>
        <v>175410085</v>
      </c>
      <c r="C1114" s="599">
        <f t="shared" si="65"/>
        <v>45930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ЗЪРНЕНИ ХРАНИ БЪЛГАРИЯ АД</v>
      </c>
      <c r="B1115" s="595" t="str">
        <f t="shared" si="64"/>
        <v>175410085</v>
      </c>
      <c r="C1115" s="599">
        <f t="shared" si="65"/>
        <v>45930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ЗЪРНЕНИ ХРАНИ БЪЛГАРИЯ АД</v>
      </c>
      <c r="B1116" s="595" t="str">
        <f t="shared" si="64"/>
        <v>175410085</v>
      </c>
      <c r="C1116" s="599">
        <f t="shared" si="65"/>
        <v>45930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ЗЪРНЕНИ ХРАНИ БЪЛГАРИЯ АД</v>
      </c>
      <c r="B1117" s="595" t="str">
        <f t="shared" si="64"/>
        <v>175410085</v>
      </c>
      <c r="C1117" s="599">
        <f t="shared" si="65"/>
        <v>45930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ЗЪРНЕНИ ХРАНИ БЪЛГАРИЯ АД</v>
      </c>
      <c r="B1118" s="595" t="str">
        <f t="shared" si="64"/>
        <v>175410085</v>
      </c>
      <c r="C1118" s="599">
        <f t="shared" si="65"/>
        <v>45930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ЗЪРНЕНИ ХРАНИ БЪЛГАРИЯ АД</v>
      </c>
      <c r="B1119" s="595" t="str">
        <f t="shared" si="64"/>
        <v>175410085</v>
      </c>
      <c r="C1119" s="599">
        <f t="shared" si="65"/>
        <v>45930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ЗЪРНЕНИ ХРАНИ БЪЛГАРИЯ АД</v>
      </c>
      <c r="B1120" s="595" t="str">
        <f t="shared" si="64"/>
        <v>175410085</v>
      </c>
      <c r="C1120" s="599">
        <f t="shared" si="65"/>
        <v>45930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ЗЪРНЕНИ ХРАНИ БЪЛГАРИЯ АД</v>
      </c>
      <c r="B1121" s="595" t="str">
        <f t="shared" si="64"/>
        <v>175410085</v>
      </c>
      <c r="C1121" s="599">
        <f t="shared" si="65"/>
        <v>45930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ЗЪРНЕНИ ХРАНИ БЪЛГАРИЯ АД</v>
      </c>
      <c r="B1122" s="595" t="str">
        <f t="shared" si="64"/>
        <v>175410085</v>
      </c>
      <c r="C1122" s="599">
        <f t="shared" si="65"/>
        <v>45930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ЗЪРНЕНИ ХРАНИ БЪЛГАРИЯ АД</v>
      </c>
      <c r="B1123" s="595" t="str">
        <f t="shared" si="64"/>
        <v>175410085</v>
      </c>
      <c r="C1123" s="599">
        <f t="shared" si="65"/>
        <v>45930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ЗЪРНЕНИ ХРАНИ БЪЛГАРИЯ АД</v>
      </c>
      <c r="B1124" s="595" t="str">
        <f t="shared" si="64"/>
        <v>175410085</v>
      </c>
      <c r="C1124" s="599">
        <f t="shared" si="65"/>
        <v>45930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ЗЪРНЕНИ ХРАНИ БЪЛГАРИЯ АД</v>
      </c>
      <c r="B1125" s="595" t="str">
        <f t="shared" si="64"/>
        <v>175410085</v>
      </c>
      <c r="C1125" s="599">
        <f t="shared" si="65"/>
        <v>45930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ЗЪРНЕНИ ХРАНИ БЪЛГАРИЯ АД</v>
      </c>
      <c r="B1126" s="595" t="str">
        <f t="shared" si="64"/>
        <v>175410085</v>
      </c>
      <c r="C1126" s="599">
        <f t="shared" si="65"/>
        <v>45930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ЗЪРНЕНИ ХРАНИ БЪЛГАРИЯ АД</v>
      </c>
      <c r="B1127" s="595" t="str">
        <f t="shared" si="64"/>
        <v>175410085</v>
      </c>
      <c r="C1127" s="599">
        <f t="shared" si="65"/>
        <v>45930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ЗЪРНЕНИ ХРАНИ БЪЛГАРИЯ АД</v>
      </c>
      <c r="B1128" s="595" t="str">
        <f t="shared" si="64"/>
        <v>175410085</v>
      </c>
      <c r="C1128" s="599">
        <f t="shared" si="65"/>
        <v>45930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ЗЪРНЕНИ ХРАНИ БЪЛГАРИЯ АД</v>
      </c>
      <c r="B1129" s="595" t="str">
        <f t="shared" si="64"/>
        <v>175410085</v>
      </c>
      <c r="C1129" s="599">
        <f t="shared" si="65"/>
        <v>45930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ЗЪРНЕНИ ХРАНИ БЪЛГАРИЯ АД</v>
      </c>
      <c r="B1130" s="595" t="str">
        <f t="shared" si="64"/>
        <v>175410085</v>
      </c>
      <c r="C1130" s="599">
        <f t="shared" si="65"/>
        <v>45930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ЗЪРНЕНИ ХРАНИ БЪЛГАРИЯ АД</v>
      </c>
      <c r="B1131" s="595" t="str">
        <f t="shared" si="64"/>
        <v>175410085</v>
      </c>
      <c r="C1131" s="599">
        <f t="shared" si="65"/>
        <v>45930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ЗЪРНЕНИ ХРАНИ БЪЛГАРИЯ АД</v>
      </c>
      <c r="B1132" s="595" t="str">
        <f t="shared" si="64"/>
        <v>175410085</v>
      </c>
      <c r="C1132" s="599">
        <f t="shared" si="65"/>
        <v>45930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ЗЪРНЕНИ ХРАНИ БЪЛГАРИЯ АД</v>
      </c>
      <c r="B1133" s="595" t="str">
        <f t="shared" si="64"/>
        <v>175410085</v>
      </c>
      <c r="C1133" s="599">
        <f t="shared" si="65"/>
        <v>45930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ЗЪРНЕНИ ХРАНИ БЪЛГАРИЯ АД</v>
      </c>
      <c r="B1134" s="595" t="str">
        <f t="shared" si="64"/>
        <v>175410085</v>
      </c>
      <c r="C1134" s="599">
        <f t="shared" si="65"/>
        <v>45930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ЗЪРНЕНИ ХРАНИ БЪЛГАРИЯ АД</v>
      </c>
      <c r="B1135" s="595" t="str">
        <f t="shared" si="64"/>
        <v>175410085</v>
      </c>
      <c r="C1135" s="599">
        <f t="shared" si="65"/>
        <v>45930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ЗЪРНЕНИ ХРАНИ БЪЛГАРИЯ АД</v>
      </c>
      <c r="B1136" s="595" t="str">
        <f t="shared" si="64"/>
        <v>175410085</v>
      </c>
      <c r="C1136" s="599">
        <f t="shared" si="65"/>
        <v>45930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26564</v>
      </c>
    </row>
    <row r="1137" spans="1:8">
      <c r="A1137" s="595" t="str">
        <f t="shared" si="63"/>
        <v>ЗЪРНЕНИ ХРАНИ БЪЛГАРИЯ АД</v>
      </c>
      <c r="B1137" s="595" t="str">
        <f t="shared" si="64"/>
        <v>175410085</v>
      </c>
      <c r="C1137" s="599">
        <f t="shared" si="65"/>
        <v>45930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ЗЪРНЕНИ ХРАНИ БЪЛГАРИЯ АД</v>
      </c>
      <c r="B1138" s="595" t="str">
        <f t="shared" si="64"/>
        <v>175410085</v>
      </c>
      <c r="C1138" s="599">
        <f t="shared" si="65"/>
        <v>45930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ЗЪРНЕНИ ХРАНИ БЪЛГАРИЯ АД</v>
      </c>
      <c r="B1139" s="595" t="str">
        <f t="shared" si="64"/>
        <v>175410085</v>
      </c>
      <c r="C1139" s="599">
        <f t="shared" si="65"/>
        <v>45930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ЗЪРНЕНИ ХРАНИ БЪЛГАРИЯ АД</v>
      </c>
      <c r="B1140" s="595" t="str">
        <f t="shared" si="64"/>
        <v>175410085</v>
      </c>
      <c r="C1140" s="599">
        <f t="shared" si="65"/>
        <v>45930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ЗЪРНЕНИ ХРАНИ БЪЛГАРИЯ АД</v>
      </c>
      <c r="B1141" s="595" t="str">
        <f t="shared" si="64"/>
        <v>175410085</v>
      </c>
      <c r="C1141" s="599">
        <f t="shared" si="65"/>
        <v>45930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ЗЪРНЕНИ ХРАНИ БЪЛГАРИЯ АД</v>
      </c>
      <c r="B1142" s="595" t="str">
        <f t="shared" si="64"/>
        <v>175410085</v>
      </c>
      <c r="C1142" s="599">
        <f t="shared" si="65"/>
        <v>45930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ЗЪРНЕНИ ХРАНИ БЪЛГАРИЯ АД</v>
      </c>
      <c r="B1143" s="595" t="str">
        <f t="shared" si="64"/>
        <v>175410085</v>
      </c>
      <c r="C1143" s="599">
        <f t="shared" si="65"/>
        <v>45930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ЗЪРНЕНИ ХРАНИ БЪЛГАРИЯ АД</v>
      </c>
      <c r="B1144" s="595" t="str">
        <f t="shared" si="64"/>
        <v>175410085</v>
      </c>
      <c r="C1144" s="599">
        <f t="shared" si="65"/>
        <v>45930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ЗЪРНЕНИ ХРАНИ БЪЛГАРИЯ АД</v>
      </c>
      <c r="B1145" s="595" t="str">
        <f t="shared" si="64"/>
        <v>175410085</v>
      </c>
      <c r="C1145" s="599">
        <f t="shared" si="65"/>
        <v>45930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ЗЪРНЕНИ ХРАНИ БЪЛГАРИЯ АД</v>
      </c>
      <c r="B1146" s="595" t="str">
        <f t="shared" si="64"/>
        <v>175410085</v>
      </c>
      <c r="C1146" s="599">
        <f t="shared" si="65"/>
        <v>45930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ЗЪРНЕНИ ХРАНИ БЪЛГАРИЯ АД</v>
      </c>
      <c r="B1147" s="595" t="str">
        <f t="shared" si="64"/>
        <v>175410085</v>
      </c>
      <c r="C1147" s="599">
        <f t="shared" si="65"/>
        <v>45930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ЗЪРНЕНИ ХРАНИ БЪЛГАРИЯ АД</v>
      </c>
      <c r="B1148" s="595" t="str">
        <f t="shared" si="64"/>
        <v>175410085</v>
      </c>
      <c r="C1148" s="599">
        <f t="shared" si="65"/>
        <v>45930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ЗЪРНЕНИ ХРАНИ БЪЛГАРИЯ АД</v>
      </c>
      <c r="B1149" s="595" t="str">
        <f t="shared" si="64"/>
        <v>175410085</v>
      </c>
      <c r="C1149" s="599">
        <f t="shared" si="65"/>
        <v>45930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ЗЪРНЕНИ ХРАНИ БЪЛГАРИЯ АД</v>
      </c>
      <c r="B1150" s="595" t="str">
        <f t="shared" si="64"/>
        <v>175410085</v>
      </c>
      <c r="C1150" s="599">
        <f t="shared" si="65"/>
        <v>45930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ЗЪРНЕНИ ХРАНИ БЪЛГАРИЯ АД</v>
      </c>
      <c r="B1151" s="595" t="str">
        <f t="shared" si="64"/>
        <v>175410085</v>
      </c>
      <c r="C1151" s="599">
        <f t="shared" si="65"/>
        <v>45930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ЗЪРНЕНИ ХРАНИ БЪЛГАРИЯ АД</v>
      </c>
      <c r="B1152" s="595" t="str">
        <f t="shared" si="64"/>
        <v>175410085</v>
      </c>
      <c r="C1152" s="599">
        <f t="shared" si="65"/>
        <v>45930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ЗЪРНЕНИ ХРАНИ БЪЛГАРИЯ АД</v>
      </c>
      <c r="B1153" s="595" t="str">
        <f t="shared" si="64"/>
        <v>175410085</v>
      </c>
      <c r="C1153" s="599">
        <f t="shared" si="65"/>
        <v>45930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ЗЪРНЕНИ ХРАНИ БЪЛГАРИЯ АД</v>
      </c>
      <c r="B1154" s="595" t="str">
        <f t="shared" si="64"/>
        <v>175410085</v>
      </c>
      <c r="C1154" s="599">
        <f t="shared" si="65"/>
        <v>45930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ЗЪРНЕНИ ХРАНИ БЪЛГАРИЯ АД</v>
      </c>
      <c r="B1155" s="595" t="str">
        <f t="shared" si="64"/>
        <v>175410085</v>
      </c>
      <c r="C1155" s="599">
        <f t="shared" si="65"/>
        <v>45930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ЗЪРНЕНИ ХРАНИ БЪЛГАРИЯ АД</v>
      </c>
      <c r="B1156" s="595" t="str">
        <f t="shared" si="64"/>
        <v>175410085</v>
      </c>
      <c r="C1156" s="599">
        <f t="shared" si="65"/>
        <v>45930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ЗЪРНЕНИ ХРАНИ БЪЛГАРИЯ АД</v>
      </c>
      <c r="B1157" s="595" t="str">
        <f t="shared" si="64"/>
        <v>175410085</v>
      </c>
      <c r="C1157" s="599">
        <f t="shared" si="65"/>
        <v>45930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ЗЪРНЕНИ ХРАНИ БЪЛГАРИЯ АД</v>
      </c>
      <c r="B1158" s="595" t="str">
        <f t="shared" si="64"/>
        <v>175410085</v>
      </c>
      <c r="C1158" s="599">
        <f t="shared" si="65"/>
        <v>45930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ЗЪРНЕНИ ХРАНИ БЪЛГАРИЯ АД</v>
      </c>
      <c r="B1159" s="595" t="str">
        <f t="shared" si="64"/>
        <v>175410085</v>
      </c>
      <c r="C1159" s="599">
        <f t="shared" si="65"/>
        <v>45930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ЗЪРНЕНИ ХРАНИ БЪЛГАРИЯ АД</v>
      </c>
      <c r="B1160" s="595" t="str">
        <f t="shared" si="64"/>
        <v>175410085</v>
      </c>
      <c r="C1160" s="599">
        <f t="shared" si="65"/>
        <v>45930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ЗЪРНЕНИ ХРАНИ БЪЛГАРИЯ АД</v>
      </c>
      <c r="B1161" s="595" t="str">
        <f t="shared" si="64"/>
        <v>175410085</v>
      </c>
      <c r="C1161" s="599">
        <f t="shared" si="65"/>
        <v>45930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ЗЪРНЕНИ ХРАНИ БЪЛГАРИЯ АД</v>
      </c>
      <c r="B1162" s="595" t="str">
        <f t="shared" si="64"/>
        <v>175410085</v>
      </c>
      <c r="C1162" s="599">
        <f t="shared" si="65"/>
        <v>45930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ЗЪРНЕНИ ХРАНИ БЪЛГАРИЯ АД</v>
      </c>
      <c r="B1163" s="595" t="str">
        <f t="shared" si="64"/>
        <v>175410085</v>
      </c>
      <c r="C1163" s="599">
        <f t="shared" si="65"/>
        <v>45930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ЗЪРНЕНИ ХРАНИ БЪЛГАРИЯ АД</v>
      </c>
      <c r="B1164" s="595" t="str">
        <f t="shared" si="64"/>
        <v>175410085</v>
      </c>
      <c r="C1164" s="599">
        <f t="shared" si="65"/>
        <v>45930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ЗЪРНЕНИ ХРАНИ БЪЛГАРИЯ АД</v>
      </c>
      <c r="B1165" s="595" t="str">
        <f t="shared" si="64"/>
        <v>175410085</v>
      </c>
      <c r="C1165" s="599">
        <f t="shared" si="65"/>
        <v>45930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ЗЪРНЕНИ ХРАНИ БЪЛГАРИЯ АД</v>
      </c>
      <c r="B1166" s="595" t="str">
        <f t="shared" si="64"/>
        <v>175410085</v>
      </c>
      <c r="C1166" s="599">
        <f t="shared" si="65"/>
        <v>45930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ЗЪРНЕНИ ХРАНИ БЪЛГАРИЯ АД</v>
      </c>
      <c r="B1167" s="595" t="str">
        <f t="shared" si="64"/>
        <v>175410085</v>
      </c>
      <c r="C1167" s="599">
        <f t="shared" si="65"/>
        <v>45930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ЗЪРНЕНИ ХРАНИ БЪЛГАРИЯ АД</v>
      </c>
      <c r="B1168" s="595" t="str">
        <f t="shared" ref="B1168:B1195" si="67">pdeBulstat</f>
        <v>175410085</v>
      </c>
      <c r="C1168" s="599">
        <f t="shared" ref="C1168:C1195" si="68">endDate</f>
        <v>45930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ЗЪРНЕНИ ХРАНИ БЪЛГАРИЯ АД</v>
      </c>
      <c r="B1169" s="595" t="str">
        <f t="shared" si="67"/>
        <v>175410085</v>
      </c>
      <c r="C1169" s="599">
        <f t="shared" si="68"/>
        <v>45930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ЗЪРНЕНИ ХРАНИ БЪЛГАРИЯ АД</v>
      </c>
      <c r="B1170" s="595" t="str">
        <f t="shared" si="67"/>
        <v>175410085</v>
      </c>
      <c r="C1170" s="599">
        <f t="shared" si="68"/>
        <v>45930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ЗЪРНЕНИ ХРАНИ БЪЛГАРИЯ АД</v>
      </c>
      <c r="B1171" s="595" t="str">
        <f t="shared" si="67"/>
        <v>175410085</v>
      </c>
      <c r="C1171" s="599">
        <f t="shared" si="68"/>
        <v>45930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ЗЪРНЕНИ ХРАНИ БЪЛГАРИЯ АД</v>
      </c>
      <c r="B1172" s="595" t="str">
        <f t="shared" si="67"/>
        <v>175410085</v>
      </c>
      <c r="C1172" s="599">
        <f t="shared" si="68"/>
        <v>45930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ЗЪРНЕНИ ХРАНИ БЪЛГАРИЯ АД</v>
      </c>
      <c r="B1173" s="595" t="str">
        <f t="shared" si="67"/>
        <v>175410085</v>
      </c>
      <c r="C1173" s="599">
        <f t="shared" si="68"/>
        <v>45930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ЗЪРНЕНИ ХРАНИ БЪЛГАРИЯ АД</v>
      </c>
      <c r="B1174" s="595" t="str">
        <f t="shared" si="67"/>
        <v>175410085</v>
      </c>
      <c r="C1174" s="599">
        <f t="shared" si="68"/>
        <v>45930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ЗЪРНЕНИ ХРАНИ БЪЛГАРИЯ АД</v>
      </c>
      <c r="B1175" s="595" t="str">
        <f t="shared" si="67"/>
        <v>175410085</v>
      </c>
      <c r="C1175" s="599">
        <f t="shared" si="68"/>
        <v>45930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ЗЪРНЕНИ ХРАНИ БЪЛГАРИЯ АД</v>
      </c>
      <c r="B1176" s="595" t="str">
        <f t="shared" si="67"/>
        <v>175410085</v>
      </c>
      <c r="C1176" s="599">
        <f t="shared" si="68"/>
        <v>45930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ЗЪРНЕНИ ХРАНИ БЪЛГАРИЯ АД</v>
      </c>
      <c r="B1177" s="595" t="str">
        <f t="shared" si="67"/>
        <v>175410085</v>
      </c>
      <c r="C1177" s="599">
        <f t="shared" si="68"/>
        <v>45930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ЗЪРНЕНИ ХРАНИ БЪЛГАРИЯ АД</v>
      </c>
      <c r="B1178" s="595" t="str">
        <f t="shared" si="67"/>
        <v>175410085</v>
      </c>
      <c r="C1178" s="599">
        <f t="shared" si="68"/>
        <v>45930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ЗЪРНЕНИ ХРАНИ БЪЛГАРИЯ АД</v>
      </c>
      <c r="B1179" s="595" t="str">
        <f t="shared" si="67"/>
        <v>175410085</v>
      </c>
      <c r="C1179" s="599">
        <f t="shared" si="68"/>
        <v>45930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ЗЪРНЕНИ ХРАНИ БЪЛГАРИЯ АД</v>
      </c>
      <c r="B1180" s="595" t="str">
        <f t="shared" si="67"/>
        <v>175410085</v>
      </c>
      <c r="C1180" s="599">
        <f t="shared" si="68"/>
        <v>45930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ЗЪРНЕНИ ХРАНИ БЪЛГАРИЯ АД</v>
      </c>
      <c r="B1181" s="595" t="str">
        <f t="shared" si="67"/>
        <v>175410085</v>
      </c>
      <c r="C1181" s="599">
        <f t="shared" si="68"/>
        <v>45930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ЗЪРНЕНИ ХРАНИ БЪЛГАРИЯ АД</v>
      </c>
      <c r="B1182" s="595" t="str">
        <f t="shared" si="67"/>
        <v>175410085</v>
      </c>
      <c r="C1182" s="599">
        <f t="shared" si="68"/>
        <v>45930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ЗЪРНЕНИ ХРАНИ БЪЛГАРИЯ АД</v>
      </c>
      <c r="B1183" s="595" t="str">
        <f t="shared" si="67"/>
        <v>175410085</v>
      </c>
      <c r="C1183" s="599">
        <f t="shared" si="68"/>
        <v>45930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ЗЪРНЕНИ ХРАНИ БЪЛГАРИЯ АД</v>
      </c>
      <c r="B1184" s="595" t="str">
        <f t="shared" si="67"/>
        <v>175410085</v>
      </c>
      <c r="C1184" s="599">
        <f t="shared" si="68"/>
        <v>45930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ЗЪРНЕНИ ХРАНИ БЪЛГАРИЯ АД</v>
      </c>
      <c r="B1185" s="595" t="str">
        <f t="shared" si="67"/>
        <v>175410085</v>
      </c>
      <c r="C1185" s="599">
        <f t="shared" si="68"/>
        <v>45930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ЗЪРНЕНИ ХРАНИ БЪЛГАРИЯ АД</v>
      </c>
      <c r="B1186" s="595" t="str">
        <f t="shared" si="67"/>
        <v>175410085</v>
      </c>
      <c r="C1186" s="599">
        <f t="shared" si="68"/>
        <v>45930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ЗЪРНЕНИ ХРАНИ БЪЛГАРИЯ АД</v>
      </c>
      <c r="B1187" s="595" t="str">
        <f t="shared" si="67"/>
        <v>175410085</v>
      </c>
      <c r="C1187" s="599">
        <f t="shared" si="68"/>
        <v>45930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ЗЪРНЕНИ ХРАНИ БЪЛГАРИЯ АД</v>
      </c>
      <c r="B1188" s="595" t="str">
        <f t="shared" si="67"/>
        <v>175410085</v>
      </c>
      <c r="C1188" s="599">
        <f t="shared" si="68"/>
        <v>45930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ЗЪРНЕНИ ХРАНИ БЪЛГАРИЯ АД</v>
      </c>
      <c r="B1189" s="595" t="str">
        <f t="shared" si="67"/>
        <v>175410085</v>
      </c>
      <c r="C1189" s="599">
        <f t="shared" si="68"/>
        <v>45930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ЗЪРНЕНИ ХРАНИ БЪЛГАРИЯ АД</v>
      </c>
      <c r="B1190" s="595" t="str">
        <f t="shared" si="67"/>
        <v>175410085</v>
      </c>
      <c r="C1190" s="599">
        <f t="shared" si="68"/>
        <v>45930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ЗЪРНЕНИ ХРАНИ БЪЛГАРИЯ АД</v>
      </c>
      <c r="B1191" s="595" t="str">
        <f t="shared" si="67"/>
        <v>175410085</v>
      </c>
      <c r="C1191" s="599">
        <f t="shared" si="68"/>
        <v>45930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ЗЪРНЕНИ ХРАНИ БЪЛГАРИЯ АД</v>
      </c>
      <c r="B1192" s="595" t="str">
        <f t="shared" si="67"/>
        <v>175410085</v>
      </c>
      <c r="C1192" s="599">
        <f t="shared" si="68"/>
        <v>45930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ЗЪРНЕНИ ХРАНИ БЪЛГАРИЯ АД</v>
      </c>
      <c r="B1193" s="595" t="str">
        <f t="shared" si="67"/>
        <v>175410085</v>
      </c>
      <c r="C1193" s="599">
        <f t="shared" si="68"/>
        <v>45930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ЗЪРНЕНИ ХРАНИ БЪЛГАРИЯ АД</v>
      </c>
      <c r="B1194" s="595" t="str">
        <f t="shared" si="67"/>
        <v>175410085</v>
      </c>
      <c r="C1194" s="599">
        <f t="shared" si="68"/>
        <v>45930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ЗЪРНЕНИ ХРАНИ БЪЛГАРИЯ АД</v>
      </c>
      <c r="B1195" s="595" t="str">
        <f t="shared" si="67"/>
        <v>175410085</v>
      </c>
      <c r="C1195" s="599">
        <f t="shared" si="68"/>
        <v>45930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1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ЗЪРНЕНИ ХРАНИ БЪЛГАРИЯ АД</v>
      </c>
      <c r="B1197" s="595" t="str">
        <f t="shared" ref="B1197:B1228" si="70">pdeBulstat</f>
        <v>175410085</v>
      </c>
      <c r="C1197" s="599">
        <f t="shared" ref="C1197:C1228" si="71">endDate</f>
        <v>45930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0</v>
      </c>
    </row>
    <row r="1198" spans="1:8">
      <c r="A1198" s="595" t="str">
        <f t="shared" si="69"/>
        <v>ЗЪРНЕНИ ХРАНИ БЪЛГАРИЯ АД</v>
      </c>
      <c r="B1198" s="595" t="str">
        <f t="shared" si="70"/>
        <v>175410085</v>
      </c>
      <c r="C1198" s="599">
        <f t="shared" si="71"/>
        <v>45930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ЗЪРНЕНИ ХРАНИ БЪЛГАРИЯ АД</v>
      </c>
      <c r="B1199" s="595" t="str">
        <f t="shared" si="70"/>
        <v>175410085</v>
      </c>
      <c r="C1199" s="599">
        <f t="shared" si="71"/>
        <v>45930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ЗЪРНЕНИ ХРАНИ БЪЛГАРИЯ АД</v>
      </c>
      <c r="B1200" s="595" t="str">
        <f t="shared" si="70"/>
        <v>175410085</v>
      </c>
      <c r="C1200" s="599">
        <f t="shared" si="71"/>
        <v>45930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ЗЪРНЕНИ ХРАНИ БЪЛГАРИЯ АД</v>
      </c>
      <c r="B1201" s="595" t="str">
        <f t="shared" si="70"/>
        <v>175410085</v>
      </c>
      <c r="C1201" s="599">
        <f t="shared" si="71"/>
        <v>45930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0</v>
      </c>
    </row>
    <row r="1202" spans="1:8">
      <c r="A1202" s="595" t="str">
        <f t="shared" si="69"/>
        <v>ЗЪРНЕНИ ХРАНИ БЪЛГАРИЯ АД</v>
      </c>
      <c r="B1202" s="595" t="str">
        <f t="shared" si="70"/>
        <v>175410085</v>
      </c>
      <c r="C1202" s="599">
        <f t="shared" si="71"/>
        <v>45930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0</v>
      </c>
    </row>
    <row r="1203" spans="1:8">
      <c r="A1203" s="595" t="str">
        <f t="shared" si="69"/>
        <v>ЗЪРНЕНИ ХРАНИ БЪЛГАРИЯ АД</v>
      </c>
      <c r="B1203" s="595" t="str">
        <f t="shared" si="70"/>
        <v>175410085</v>
      </c>
      <c r="C1203" s="599">
        <f t="shared" si="71"/>
        <v>45930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0</v>
      </c>
    </row>
    <row r="1204" spans="1:8">
      <c r="A1204" s="595" t="str">
        <f t="shared" si="69"/>
        <v>ЗЪРНЕНИ ХРАНИ БЪЛГАРИЯ АД</v>
      </c>
      <c r="B1204" s="595" t="str">
        <f t="shared" si="70"/>
        <v>175410085</v>
      </c>
      <c r="C1204" s="599">
        <f t="shared" si="71"/>
        <v>45930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ЗЪРНЕНИ ХРАНИ БЪЛГАРИЯ АД</v>
      </c>
      <c r="B1205" s="595" t="str">
        <f t="shared" si="70"/>
        <v>175410085</v>
      </c>
      <c r="C1205" s="599">
        <f t="shared" si="71"/>
        <v>45930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0</v>
      </c>
    </row>
    <row r="1206" spans="1:8">
      <c r="A1206" s="595" t="str">
        <f t="shared" si="69"/>
        <v>ЗЪРНЕНИ ХРАНИ БЪЛГАРИЯ АД</v>
      </c>
      <c r="B1206" s="595" t="str">
        <f t="shared" si="70"/>
        <v>175410085</v>
      </c>
      <c r="C1206" s="599">
        <f t="shared" si="71"/>
        <v>45930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ЗЪРНЕНИ ХРАНИ БЪЛГАРИЯ АД</v>
      </c>
      <c r="B1207" s="595" t="str">
        <f t="shared" si="70"/>
        <v>175410085</v>
      </c>
      <c r="C1207" s="599">
        <f t="shared" si="71"/>
        <v>45930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ЗЪРНЕНИ ХРАНИ БЪЛГАРИЯ АД</v>
      </c>
      <c r="B1208" s="595" t="str">
        <f t="shared" si="70"/>
        <v>175410085</v>
      </c>
      <c r="C1208" s="599">
        <f t="shared" si="71"/>
        <v>45930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ЗЪРНЕНИ ХРАНИ БЪЛГАРИЯ АД</v>
      </c>
      <c r="B1209" s="595" t="str">
        <f t="shared" si="70"/>
        <v>175410085</v>
      </c>
      <c r="C1209" s="599">
        <f t="shared" si="71"/>
        <v>45930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0</v>
      </c>
    </row>
    <row r="1210" spans="1:8">
      <c r="A1210" s="595" t="str">
        <f t="shared" si="69"/>
        <v>ЗЪРНЕНИ ХРАНИ БЪЛГАРИЯ АД</v>
      </c>
      <c r="B1210" s="595" t="str">
        <f t="shared" si="70"/>
        <v>175410085</v>
      </c>
      <c r="C1210" s="599">
        <f t="shared" si="71"/>
        <v>45930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0</v>
      </c>
    </row>
    <row r="1211" spans="1:8">
      <c r="A1211" s="595" t="str">
        <f t="shared" si="69"/>
        <v>ЗЪРНЕНИ ХРАНИ БЪЛГАРИЯ АД</v>
      </c>
      <c r="B1211" s="595" t="str">
        <f t="shared" si="70"/>
        <v>175410085</v>
      </c>
      <c r="C1211" s="599">
        <f t="shared" si="71"/>
        <v>45930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ЗЪРНЕНИ ХРАНИ БЪЛГАРИЯ АД</v>
      </c>
      <c r="B1212" s="595" t="str">
        <f t="shared" si="70"/>
        <v>175410085</v>
      </c>
      <c r="C1212" s="599">
        <f t="shared" si="71"/>
        <v>45930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ЗЪРНЕНИ ХРАНИ БЪЛГАРИЯ АД</v>
      </c>
      <c r="B1213" s="595" t="str">
        <f t="shared" si="70"/>
        <v>175410085</v>
      </c>
      <c r="C1213" s="599">
        <f t="shared" si="71"/>
        <v>45930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ЗЪРНЕНИ ХРАНИ БЪЛГАРИЯ АД</v>
      </c>
      <c r="B1214" s="595" t="str">
        <f t="shared" si="70"/>
        <v>175410085</v>
      </c>
      <c r="C1214" s="599">
        <f t="shared" si="71"/>
        <v>45930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ЗЪРНЕНИ ХРАНИ БЪЛГАРИЯ АД</v>
      </c>
      <c r="B1215" s="595" t="str">
        <f t="shared" si="70"/>
        <v>175410085</v>
      </c>
      <c r="C1215" s="599">
        <f t="shared" si="71"/>
        <v>45930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ЗЪРНЕНИ ХРАНИ БЪЛГАРИЯ АД</v>
      </c>
      <c r="B1216" s="595" t="str">
        <f t="shared" si="70"/>
        <v>175410085</v>
      </c>
      <c r="C1216" s="599">
        <f t="shared" si="71"/>
        <v>45930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ЗЪРНЕНИ ХРАНИ БЪЛГАРИЯ АД</v>
      </c>
      <c r="B1217" s="595" t="str">
        <f t="shared" si="70"/>
        <v>175410085</v>
      </c>
      <c r="C1217" s="599">
        <f t="shared" si="71"/>
        <v>45930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ЗЪРНЕНИ ХРАНИ БЪЛГАРИЯ АД</v>
      </c>
      <c r="B1218" s="595" t="str">
        <f t="shared" si="70"/>
        <v>175410085</v>
      </c>
      <c r="C1218" s="599">
        <f t="shared" si="71"/>
        <v>45930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ЗЪРНЕНИ ХРАНИ БЪЛГАРИЯ АД</v>
      </c>
      <c r="B1219" s="595" t="str">
        <f t="shared" si="70"/>
        <v>175410085</v>
      </c>
      <c r="C1219" s="599">
        <f t="shared" si="71"/>
        <v>45930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ЗЪРНЕНИ ХРАНИ БЪЛГАРИЯ АД</v>
      </c>
      <c r="B1220" s="595" t="str">
        <f t="shared" si="70"/>
        <v>175410085</v>
      </c>
      <c r="C1220" s="599">
        <f t="shared" si="71"/>
        <v>45930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ЗЪРНЕНИ ХРАНИ БЪЛГАРИЯ АД</v>
      </c>
      <c r="B1221" s="595" t="str">
        <f t="shared" si="70"/>
        <v>175410085</v>
      </c>
      <c r="C1221" s="599">
        <f t="shared" si="71"/>
        <v>45930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ЗЪРНЕНИ ХРАНИ БЪЛГАРИЯ АД</v>
      </c>
      <c r="B1222" s="595" t="str">
        <f t="shared" si="70"/>
        <v>175410085</v>
      </c>
      <c r="C1222" s="599">
        <f t="shared" si="71"/>
        <v>45930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ЗЪРНЕНИ ХРАНИ БЪЛГАРИЯ АД</v>
      </c>
      <c r="B1223" s="595" t="str">
        <f t="shared" si="70"/>
        <v>175410085</v>
      </c>
      <c r="C1223" s="599">
        <f t="shared" si="71"/>
        <v>45930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ЗЪРНЕНИ ХРАНИ БЪЛГАРИЯ АД</v>
      </c>
      <c r="B1224" s="595" t="str">
        <f t="shared" si="70"/>
        <v>175410085</v>
      </c>
      <c r="C1224" s="599">
        <f t="shared" si="71"/>
        <v>45930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ЗЪРНЕНИ ХРАНИ БЪЛГАРИЯ АД</v>
      </c>
      <c r="B1225" s="595" t="str">
        <f t="shared" si="70"/>
        <v>175410085</v>
      </c>
      <c r="C1225" s="599">
        <f t="shared" si="71"/>
        <v>45930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ЗЪРНЕНИ ХРАНИ БЪЛГАРИЯ АД</v>
      </c>
      <c r="B1226" s="595" t="str">
        <f t="shared" si="70"/>
        <v>175410085</v>
      </c>
      <c r="C1226" s="599">
        <f t="shared" si="71"/>
        <v>45930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ЗЪРНЕНИ ХРАНИ БЪЛГАРИЯ АД</v>
      </c>
      <c r="B1227" s="595" t="str">
        <f t="shared" si="70"/>
        <v>175410085</v>
      </c>
      <c r="C1227" s="599">
        <f t="shared" si="71"/>
        <v>45930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ЗЪРНЕНИ ХРАНИ БЪЛГАРИЯ АД</v>
      </c>
      <c r="B1228" s="595" t="str">
        <f t="shared" si="70"/>
        <v>175410085</v>
      </c>
      <c r="C1228" s="599">
        <f t="shared" si="71"/>
        <v>45930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ЗЪРНЕНИ ХРАНИ БЪЛГАРИЯ АД</v>
      </c>
      <c r="B1229" s="595" t="str">
        <f t="shared" ref="B1229:B1260" si="73">pdeBulstat</f>
        <v>175410085</v>
      </c>
      <c r="C1229" s="599">
        <f t="shared" ref="C1229:C1260" si="74">endDate</f>
        <v>45930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ЗЪРНЕНИ ХРАНИ БЪЛГАРИЯ АД</v>
      </c>
      <c r="B1230" s="595" t="str">
        <f t="shared" si="73"/>
        <v>175410085</v>
      </c>
      <c r="C1230" s="599">
        <f t="shared" si="74"/>
        <v>45930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ЗЪРНЕНИ ХРАНИ БЪЛГАРИЯ АД</v>
      </c>
      <c r="B1231" s="595" t="str">
        <f t="shared" si="73"/>
        <v>175410085</v>
      </c>
      <c r="C1231" s="599">
        <f t="shared" si="74"/>
        <v>45930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ЗЪРНЕНИ ХРАНИ БЪЛГАРИЯ АД</v>
      </c>
      <c r="B1232" s="595" t="str">
        <f t="shared" si="73"/>
        <v>175410085</v>
      </c>
      <c r="C1232" s="599">
        <f t="shared" si="74"/>
        <v>45930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ЗЪРНЕНИ ХРАНИ БЪЛГАРИЯ АД</v>
      </c>
      <c r="B1233" s="595" t="str">
        <f t="shared" si="73"/>
        <v>175410085</v>
      </c>
      <c r="C1233" s="599">
        <f t="shared" si="74"/>
        <v>45930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ЗЪРНЕНИ ХРАНИ БЪЛГАРИЯ АД</v>
      </c>
      <c r="B1234" s="595" t="str">
        <f t="shared" si="73"/>
        <v>175410085</v>
      </c>
      <c r="C1234" s="599">
        <f t="shared" si="74"/>
        <v>45930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ЗЪРНЕНИ ХРАНИ БЪЛГАРИЯ АД</v>
      </c>
      <c r="B1235" s="595" t="str">
        <f t="shared" si="73"/>
        <v>175410085</v>
      </c>
      <c r="C1235" s="599">
        <f t="shared" si="74"/>
        <v>45930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ЗЪРНЕНИ ХРАНИ БЪЛГАРИЯ АД</v>
      </c>
      <c r="B1236" s="595" t="str">
        <f t="shared" si="73"/>
        <v>175410085</v>
      </c>
      <c r="C1236" s="599">
        <f t="shared" si="74"/>
        <v>45930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ЗЪРНЕНИ ХРАНИ БЪЛГАРИЯ АД</v>
      </c>
      <c r="B1237" s="595" t="str">
        <f t="shared" si="73"/>
        <v>175410085</v>
      </c>
      <c r="C1237" s="599">
        <f t="shared" si="74"/>
        <v>45930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ЗЪРНЕНИ ХРАНИ БЪЛГАРИЯ АД</v>
      </c>
      <c r="B1238" s="595" t="str">
        <f t="shared" si="73"/>
        <v>175410085</v>
      </c>
      <c r="C1238" s="599">
        <f t="shared" si="74"/>
        <v>45930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ЗЪРНЕНИ ХРАНИ БЪЛГАРИЯ АД</v>
      </c>
      <c r="B1239" s="595" t="str">
        <f t="shared" si="73"/>
        <v>175410085</v>
      </c>
      <c r="C1239" s="599">
        <f t="shared" si="74"/>
        <v>45930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0</v>
      </c>
    </row>
    <row r="1240" spans="1:8">
      <c r="A1240" s="595" t="str">
        <f t="shared" si="72"/>
        <v>ЗЪРНЕНИ ХРАНИ БЪЛГАРИЯ АД</v>
      </c>
      <c r="B1240" s="595" t="str">
        <f t="shared" si="73"/>
        <v>175410085</v>
      </c>
      <c r="C1240" s="599">
        <f t="shared" si="74"/>
        <v>45930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ЗЪРНЕНИ ХРАНИ БЪЛГАРИЯ АД</v>
      </c>
      <c r="B1241" s="595" t="str">
        <f t="shared" si="73"/>
        <v>175410085</v>
      </c>
      <c r="C1241" s="599">
        <f t="shared" si="74"/>
        <v>45930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ЗЪРНЕНИ ХРАНИ БЪЛГАРИЯ АД</v>
      </c>
      <c r="B1242" s="595" t="str">
        <f t="shared" si="73"/>
        <v>175410085</v>
      </c>
      <c r="C1242" s="599">
        <f t="shared" si="74"/>
        <v>45930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ЗЪРНЕНИ ХРАНИ БЪЛГАРИЯ АД</v>
      </c>
      <c r="B1243" s="595" t="str">
        <f t="shared" si="73"/>
        <v>175410085</v>
      </c>
      <c r="C1243" s="599">
        <f t="shared" si="74"/>
        <v>45930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0</v>
      </c>
    </row>
    <row r="1244" spans="1:8">
      <c r="A1244" s="595" t="str">
        <f t="shared" si="72"/>
        <v>ЗЪРНЕНИ ХРАНИ БЪЛГАРИЯ АД</v>
      </c>
      <c r="B1244" s="595" t="str">
        <f t="shared" si="73"/>
        <v>175410085</v>
      </c>
      <c r="C1244" s="599">
        <f t="shared" si="74"/>
        <v>45930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0</v>
      </c>
    </row>
    <row r="1245" spans="1:8">
      <c r="A1245" s="595" t="str">
        <f t="shared" si="72"/>
        <v>ЗЪРНЕНИ ХРАНИ БЪЛГАРИЯ АД</v>
      </c>
      <c r="B1245" s="595" t="str">
        <f t="shared" si="73"/>
        <v>175410085</v>
      </c>
      <c r="C1245" s="599">
        <f t="shared" si="74"/>
        <v>45930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0</v>
      </c>
    </row>
    <row r="1246" spans="1:8">
      <c r="A1246" s="595" t="str">
        <f t="shared" si="72"/>
        <v>ЗЪРНЕНИ ХРАНИ БЪЛГАРИЯ АД</v>
      </c>
      <c r="B1246" s="595" t="str">
        <f t="shared" si="73"/>
        <v>175410085</v>
      </c>
      <c r="C1246" s="599">
        <f t="shared" si="74"/>
        <v>45930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ЗЪРНЕНИ ХРАНИ БЪЛГАРИЯ АД</v>
      </c>
      <c r="B1247" s="595" t="str">
        <f t="shared" si="73"/>
        <v>175410085</v>
      </c>
      <c r="C1247" s="599">
        <f t="shared" si="74"/>
        <v>45930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0</v>
      </c>
    </row>
    <row r="1248" spans="1:8">
      <c r="A1248" s="595" t="str">
        <f t="shared" si="72"/>
        <v>ЗЪРНЕНИ ХРАНИ БЪЛГАРИЯ АД</v>
      </c>
      <c r="B1248" s="595" t="str">
        <f t="shared" si="73"/>
        <v>175410085</v>
      </c>
      <c r="C1248" s="599">
        <f t="shared" si="74"/>
        <v>45930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ЗЪРНЕНИ ХРАНИ БЪЛГАРИЯ АД</v>
      </c>
      <c r="B1249" s="595" t="str">
        <f t="shared" si="73"/>
        <v>175410085</v>
      </c>
      <c r="C1249" s="599">
        <f t="shared" si="74"/>
        <v>45930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ЗЪРНЕНИ ХРАНИ БЪЛГАРИЯ АД</v>
      </c>
      <c r="B1250" s="595" t="str">
        <f t="shared" si="73"/>
        <v>175410085</v>
      </c>
      <c r="C1250" s="599">
        <f t="shared" si="74"/>
        <v>45930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ЗЪРНЕНИ ХРАНИ БЪЛГАРИЯ АД</v>
      </c>
      <c r="B1251" s="595" t="str">
        <f t="shared" si="73"/>
        <v>175410085</v>
      </c>
      <c r="C1251" s="599">
        <f t="shared" si="74"/>
        <v>45930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0</v>
      </c>
    </row>
    <row r="1252" spans="1:8">
      <c r="A1252" s="595" t="str">
        <f t="shared" si="72"/>
        <v>ЗЪРНЕНИ ХРАНИ БЪЛГАРИЯ АД</v>
      </c>
      <c r="B1252" s="595" t="str">
        <f t="shared" si="73"/>
        <v>175410085</v>
      </c>
      <c r="C1252" s="599">
        <f t="shared" si="74"/>
        <v>45930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0</v>
      </c>
    </row>
    <row r="1253" spans="1:8">
      <c r="A1253" s="595" t="str">
        <f t="shared" si="72"/>
        <v>ЗЪРНЕНИ ХРАНИ БЪЛГАРИЯ АД</v>
      </c>
      <c r="B1253" s="595" t="str">
        <f t="shared" si="73"/>
        <v>175410085</v>
      </c>
      <c r="C1253" s="599">
        <f t="shared" si="74"/>
        <v>45930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0</v>
      </c>
    </row>
    <row r="1254" spans="1:8">
      <c r="A1254" s="595" t="str">
        <f t="shared" si="72"/>
        <v>ЗЪРНЕНИ ХРАНИ БЪЛГАРИЯ АД</v>
      </c>
      <c r="B1254" s="595" t="str">
        <f t="shared" si="73"/>
        <v>175410085</v>
      </c>
      <c r="C1254" s="599">
        <f t="shared" si="74"/>
        <v>45930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ЗЪРНЕНИ ХРАНИ БЪЛГАРИЯ АД</v>
      </c>
      <c r="B1255" s="595" t="str">
        <f t="shared" si="73"/>
        <v>175410085</v>
      </c>
      <c r="C1255" s="599">
        <f t="shared" si="74"/>
        <v>45930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ЗЪРНЕНИ ХРАНИ БЪЛГАРИЯ АД</v>
      </c>
      <c r="B1256" s="595" t="str">
        <f t="shared" si="73"/>
        <v>175410085</v>
      </c>
      <c r="C1256" s="599">
        <f t="shared" si="74"/>
        <v>45930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ЗЪРНЕНИ ХРАНИ БЪЛГАРИЯ АД</v>
      </c>
      <c r="B1257" s="595" t="str">
        <f t="shared" si="73"/>
        <v>175410085</v>
      </c>
      <c r="C1257" s="599">
        <f t="shared" si="74"/>
        <v>45930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0</v>
      </c>
    </row>
    <row r="1258" spans="1:8">
      <c r="A1258" s="595" t="str">
        <f t="shared" si="72"/>
        <v>ЗЪРНЕНИ ХРАНИ БЪЛГАРИЯ АД</v>
      </c>
      <c r="B1258" s="595" t="str">
        <f t="shared" si="73"/>
        <v>175410085</v>
      </c>
      <c r="C1258" s="599">
        <f t="shared" si="74"/>
        <v>45930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0</v>
      </c>
    </row>
    <row r="1259" spans="1:8">
      <c r="A1259" s="595" t="str">
        <f t="shared" si="72"/>
        <v>ЗЪРНЕНИ ХРАНИ БЪЛГАРИЯ АД</v>
      </c>
      <c r="B1259" s="595" t="str">
        <f t="shared" si="73"/>
        <v>175410085</v>
      </c>
      <c r="C1259" s="599">
        <f t="shared" si="74"/>
        <v>45930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0</v>
      </c>
    </row>
    <row r="1260" spans="1:8">
      <c r="A1260" s="595" t="str">
        <f t="shared" si="72"/>
        <v>ЗЪРНЕНИ ХРАНИ БЪЛГАРИЯ АД</v>
      </c>
      <c r="B1260" s="595" t="str">
        <f t="shared" si="73"/>
        <v>175410085</v>
      </c>
      <c r="C1260" s="599">
        <f t="shared" si="74"/>
        <v>45930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ЗЪРНЕНИ ХРАНИ БЪЛГАРИЯ АД</v>
      </c>
      <c r="B1261" s="595" t="str">
        <f t="shared" ref="B1261:B1294" si="76">pdeBulstat</f>
        <v>175410085</v>
      </c>
      <c r="C1261" s="599">
        <f t="shared" ref="C1261:C1294" si="77">endDate</f>
        <v>45930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0</v>
      </c>
    </row>
    <row r="1262" spans="1:8">
      <c r="A1262" s="595" t="str">
        <f t="shared" si="75"/>
        <v>ЗЪРНЕНИ ХРАНИ БЪЛГАРИЯ АД</v>
      </c>
      <c r="B1262" s="595" t="str">
        <f t="shared" si="76"/>
        <v>175410085</v>
      </c>
      <c r="C1262" s="599">
        <f t="shared" si="77"/>
        <v>45930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ЗЪРНЕНИ ХРАНИ БЪЛГАРИЯ АД</v>
      </c>
      <c r="B1263" s="595" t="str">
        <f t="shared" si="76"/>
        <v>175410085</v>
      </c>
      <c r="C1263" s="599">
        <f t="shared" si="77"/>
        <v>45930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ЗЪРНЕНИ ХРАНИ БЪЛГАРИЯ АД</v>
      </c>
      <c r="B1264" s="595" t="str">
        <f t="shared" si="76"/>
        <v>175410085</v>
      </c>
      <c r="C1264" s="599">
        <f t="shared" si="77"/>
        <v>45930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ЗЪРНЕНИ ХРАНИ БЪЛГАРИЯ АД</v>
      </c>
      <c r="B1265" s="595" t="str">
        <f t="shared" si="76"/>
        <v>175410085</v>
      </c>
      <c r="C1265" s="599">
        <f t="shared" si="77"/>
        <v>45930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0</v>
      </c>
    </row>
    <row r="1266" spans="1:8">
      <c r="A1266" s="595" t="str">
        <f t="shared" si="75"/>
        <v>ЗЪРНЕНИ ХРАНИ БЪЛГАРИЯ АД</v>
      </c>
      <c r="B1266" s="595" t="str">
        <f t="shared" si="76"/>
        <v>175410085</v>
      </c>
      <c r="C1266" s="599">
        <f t="shared" si="77"/>
        <v>45930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0</v>
      </c>
    </row>
    <row r="1267" spans="1:8">
      <c r="A1267" s="595" t="str">
        <f t="shared" si="75"/>
        <v>ЗЪРНЕНИ ХРАНИ БЪЛГАРИЯ АД</v>
      </c>
      <c r="B1267" s="595" t="str">
        <f t="shared" si="76"/>
        <v>175410085</v>
      </c>
      <c r="C1267" s="599">
        <f t="shared" si="77"/>
        <v>45930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0</v>
      </c>
    </row>
    <row r="1268" spans="1:8">
      <c r="A1268" s="595" t="str">
        <f t="shared" si="75"/>
        <v>ЗЪРНЕНИ ХРАНИ БЪЛГАРИЯ АД</v>
      </c>
      <c r="B1268" s="595" t="str">
        <f t="shared" si="76"/>
        <v>175410085</v>
      </c>
      <c r="C1268" s="599">
        <f t="shared" si="77"/>
        <v>45930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ЗЪРНЕНИ ХРАНИ БЪЛГАРИЯ АД</v>
      </c>
      <c r="B1269" s="595" t="str">
        <f t="shared" si="76"/>
        <v>175410085</v>
      </c>
      <c r="C1269" s="599">
        <f t="shared" si="77"/>
        <v>45930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ЗЪРНЕНИ ХРАНИ БЪЛГАРИЯ АД</v>
      </c>
      <c r="B1270" s="595" t="str">
        <f t="shared" si="76"/>
        <v>175410085</v>
      </c>
      <c r="C1270" s="599">
        <f t="shared" si="77"/>
        <v>45930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ЗЪРНЕНИ ХРАНИ БЪЛГАРИЯ АД</v>
      </c>
      <c r="B1271" s="595" t="str">
        <f t="shared" si="76"/>
        <v>175410085</v>
      </c>
      <c r="C1271" s="599">
        <f t="shared" si="77"/>
        <v>45930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0</v>
      </c>
    </row>
    <row r="1272" spans="1:8">
      <c r="A1272" s="595" t="str">
        <f t="shared" si="75"/>
        <v>ЗЪРНЕНИ ХРАНИ БЪЛГАРИЯ АД</v>
      </c>
      <c r="B1272" s="595" t="str">
        <f t="shared" si="76"/>
        <v>175410085</v>
      </c>
      <c r="C1272" s="599">
        <f t="shared" si="77"/>
        <v>45930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0</v>
      </c>
    </row>
    <row r="1273" spans="1:8">
      <c r="A1273" s="595" t="str">
        <f t="shared" si="75"/>
        <v>ЗЪРНЕНИ ХРАНИ БЪЛГАРИЯ АД</v>
      </c>
      <c r="B1273" s="595" t="str">
        <f t="shared" si="76"/>
        <v>175410085</v>
      </c>
      <c r="C1273" s="599">
        <f t="shared" si="77"/>
        <v>45930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0</v>
      </c>
    </row>
    <row r="1274" spans="1:8">
      <c r="A1274" s="595" t="str">
        <f t="shared" si="75"/>
        <v>ЗЪРНЕНИ ХРАНИ БЪЛГАРИЯ АД</v>
      </c>
      <c r="B1274" s="595" t="str">
        <f t="shared" si="76"/>
        <v>175410085</v>
      </c>
      <c r="C1274" s="599">
        <f t="shared" si="77"/>
        <v>45930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ЗЪРНЕНИ ХРАНИ БЪЛГАРИЯ АД</v>
      </c>
      <c r="B1275" s="595" t="str">
        <f t="shared" si="76"/>
        <v>175410085</v>
      </c>
      <c r="C1275" s="599">
        <f t="shared" si="77"/>
        <v>45930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ЗЪРНЕНИ ХРАНИ БЪЛГАРИЯ АД</v>
      </c>
      <c r="B1276" s="595" t="str">
        <f t="shared" si="76"/>
        <v>175410085</v>
      </c>
      <c r="C1276" s="599">
        <f t="shared" si="77"/>
        <v>45930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ЗЪРНЕНИ ХРАНИ БЪЛГАРИЯ АД</v>
      </c>
      <c r="B1277" s="595" t="str">
        <f t="shared" si="76"/>
        <v>175410085</v>
      </c>
      <c r="C1277" s="599">
        <f t="shared" si="77"/>
        <v>45930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ЗЪРНЕНИ ХРАНИ БЪЛГАРИЯ АД</v>
      </c>
      <c r="B1278" s="595" t="str">
        <f t="shared" si="76"/>
        <v>175410085</v>
      </c>
      <c r="C1278" s="599">
        <f t="shared" si="77"/>
        <v>45930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ЗЪРНЕНИ ХРАНИ БЪЛГАРИЯ АД</v>
      </c>
      <c r="B1279" s="595" t="str">
        <f t="shared" si="76"/>
        <v>175410085</v>
      </c>
      <c r="C1279" s="599">
        <f t="shared" si="77"/>
        <v>45930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0</v>
      </c>
    </row>
    <row r="1280" spans="1:8">
      <c r="A1280" s="595" t="str">
        <f t="shared" si="75"/>
        <v>ЗЪРНЕНИ ХРАНИ БЪЛГАРИЯ АД</v>
      </c>
      <c r="B1280" s="595" t="str">
        <f t="shared" si="76"/>
        <v>175410085</v>
      </c>
      <c r="C1280" s="599">
        <f t="shared" si="77"/>
        <v>45930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0</v>
      </c>
    </row>
    <row r="1281" spans="1:8">
      <c r="A1281" s="595" t="str">
        <f t="shared" si="75"/>
        <v>ЗЪРНЕНИ ХРАНИ БЪЛГАРИЯ АД</v>
      </c>
      <c r="B1281" s="595" t="str">
        <f t="shared" si="76"/>
        <v>175410085</v>
      </c>
      <c r="C1281" s="599">
        <f t="shared" si="77"/>
        <v>45930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0</v>
      </c>
    </row>
    <row r="1282" spans="1:8">
      <c r="A1282" s="595" t="str">
        <f t="shared" si="75"/>
        <v>ЗЪРНЕНИ ХРАНИ БЪЛГАРИЯ АД</v>
      </c>
      <c r="B1282" s="595" t="str">
        <f t="shared" si="76"/>
        <v>175410085</v>
      </c>
      <c r="C1282" s="599">
        <f t="shared" si="77"/>
        <v>45930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ЗЪРНЕНИ ХРАНИ БЪЛГАРИЯ АД</v>
      </c>
      <c r="B1283" s="595" t="str">
        <f t="shared" si="76"/>
        <v>175410085</v>
      </c>
      <c r="C1283" s="599">
        <f t="shared" si="77"/>
        <v>45930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ЗЪРНЕНИ ХРАНИ БЪЛГАРИЯ АД</v>
      </c>
      <c r="B1284" s="595" t="str">
        <f t="shared" si="76"/>
        <v>175410085</v>
      </c>
      <c r="C1284" s="599">
        <f t="shared" si="77"/>
        <v>45930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ЗЪРНЕНИ ХРАНИ БЪЛГАРИЯ АД</v>
      </c>
      <c r="B1285" s="595" t="str">
        <f t="shared" si="76"/>
        <v>175410085</v>
      </c>
      <c r="C1285" s="599">
        <f t="shared" si="77"/>
        <v>45930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0</v>
      </c>
    </row>
    <row r="1286" spans="1:8">
      <c r="A1286" s="595" t="str">
        <f t="shared" si="75"/>
        <v>ЗЪРНЕНИ ХРАНИ БЪЛГАРИЯ АД</v>
      </c>
      <c r="B1286" s="595" t="str">
        <f t="shared" si="76"/>
        <v>175410085</v>
      </c>
      <c r="C1286" s="599">
        <f t="shared" si="77"/>
        <v>45930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0</v>
      </c>
    </row>
    <row r="1287" spans="1:8">
      <c r="A1287" s="595" t="str">
        <f t="shared" si="75"/>
        <v>ЗЪРНЕНИ ХРАНИ БЪЛГАРИЯ АД</v>
      </c>
      <c r="B1287" s="595" t="str">
        <f t="shared" si="76"/>
        <v>175410085</v>
      </c>
      <c r="C1287" s="599">
        <f t="shared" si="77"/>
        <v>45930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0</v>
      </c>
    </row>
    <row r="1288" spans="1:8">
      <c r="A1288" s="595" t="str">
        <f t="shared" si="75"/>
        <v>ЗЪРНЕНИ ХРАНИ БЪЛГАРИЯ АД</v>
      </c>
      <c r="B1288" s="595" t="str">
        <f t="shared" si="76"/>
        <v>175410085</v>
      </c>
      <c r="C1288" s="599">
        <f t="shared" si="77"/>
        <v>45930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ЗЪРНЕНИ ХРАНИ БЪЛГАРИЯ АД</v>
      </c>
      <c r="B1289" s="595" t="str">
        <f t="shared" si="76"/>
        <v>175410085</v>
      </c>
      <c r="C1289" s="599">
        <f t="shared" si="77"/>
        <v>45930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0</v>
      </c>
    </row>
    <row r="1290" spans="1:8">
      <c r="A1290" s="595" t="str">
        <f t="shared" si="75"/>
        <v>ЗЪРНЕНИ ХРАНИ БЪЛГАРИЯ АД</v>
      </c>
      <c r="B1290" s="595" t="str">
        <f t="shared" si="76"/>
        <v>175410085</v>
      </c>
      <c r="C1290" s="599">
        <f t="shared" si="77"/>
        <v>45930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ЗЪРНЕНИ ХРАНИ БЪЛГАРИЯ АД</v>
      </c>
      <c r="B1291" s="595" t="str">
        <f t="shared" si="76"/>
        <v>175410085</v>
      </c>
      <c r="C1291" s="599">
        <f t="shared" si="77"/>
        <v>45930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ЗЪРНЕНИ ХРАНИ БЪЛГАРИЯ АД</v>
      </c>
      <c r="B1292" s="595" t="str">
        <f t="shared" si="76"/>
        <v>175410085</v>
      </c>
      <c r="C1292" s="599">
        <f t="shared" si="77"/>
        <v>45930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ЗЪРНЕНИ ХРАНИ БЪЛГАРИЯ АД</v>
      </c>
      <c r="B1293" s="595" t="str">
        <f t="shared" si="76"/>
        <v>175410085</v>
      </c>
      <c r="C1293" s="599">
        <f t="shared" si="77"/>
        <v>45930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0</v>
      </c>
    </row>
    <row r="1294" spans="1:8">
      <c r="A1294" s="595" t="str">
        <f t="shared" si="75"/>
        <v>ЗЪРНЕНИ ХРАНИ БЪЛГАРИЯ АД</v>
      </c>
      <c r="B1294" s="595" t="str">
        <f t="shared" si="76"/>
        <v>175410085</v>
      </c>
      <c r="C1294" s="599">
        <f t="shared" si="77"/>
        <v>45930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0</v>
      </c>
    </row>
    <row r="1295" spans="1:8" s="431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ЗЪРНЕНИ ХРАНИ БЪЛГАРИЯ АД</v>
      </c>
      <c r="B1296" s="595" t="str">
        <f t="shared" ref="B1296:B1335" si="79">pdeBulstat</f>
        <v>175410085</v>
      </c>
      <c r="C1296" s="599">
        <f t="shared" ref="C1296:C1335" si="80">endDate</f>
        <v>45930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ЗЪРНЕНИ ХРАНИ БЪЛГАРИЯ АД</v>
      </c>
      <c r="B1297" s="595" t="str">
        <f t="shared" si="79"/>
        <v>175410085</v>
      </c>
      <c r="C1297" s="599">
        <f t="shared" si="80"/>
        <v>45930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ЗЪРНЕНИ ХРАНИ БЪЛГАРИЯ АД</v>
      </c>
      <c r="B1298" s="595" t="str">
        <f t="shared" si="79"/>
        <v>175410085</v>
      </c>
      <c r="C1298" s="599">
        <f t="shared" si="80"/>
        <v>45930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ЗЪРНЕНИ ХРАНИ БЪЛГАРИЯ АД</v>
      </c>
      <c r="B1299" s="595" t="str">
        <f t="shared" si="79"/>
        <v>175410085</v>
      </c>
      <c r="C1299" s="599">
        <f t="shared" si="80"/>
        <v>45930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ЗЪРНЕНИ ХРАНИ БЪЛГАРИЯ АД</v>
      </c>
      <c r="B1300" s="595" t="str">
        <f t="shared" si="79"/>
        <v>175410085</v>
      </c>
      <c r="C1300" s="599">
        <f t="shared" si="80"/>
        <v>45930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ЗЪРНЕНИ ХРАНИ БЪЛГАРИЯ АД</v>
      </c>
      <c r="B1301" s="595" t="str">
        <f t="shared" si="79"/>
        <v>175410085</v>
      </c>
      <c r="C1301" s="599">
        <f t="shared" si="80"/>
        <v>45930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ЗЪРНЕНИ ХРАНИ БЪЛГАРИЯ АД</v>
      </c>
      <c r="B1302" s="595" t="str">
        <f t="shared" si="79"/>
        <v>175410085</v>
      </c>
      <c r="C1302" s="599">
        <f t="shared" si="80"/>
        <v>45930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ЗЪРНЕНИ ХРАНИ БЪЛГАРИЯ АД</v>
      </c>
      <c r="B1303" s="595" t="str">
        <f t="shared" si="79"/>
        <v>175410085</v>
      </c>
      <c r="C1303" s="599">
        <f t="shared" si="80"/>
        <v>45930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ЗЪРНЕНИ ХРАНИ БЪЛГАРИЯ АД</v>
      </c>
      <c r="B1304" s="595" t="str">
        <f t="shared" si="79"/>
        <v>175410085</v>
      </c>
      <c r="C1304" s="599">
        <f t="shared" si="80"/>
        <v>45930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ЗЪРНЕНИ ХРАНИ БЪЛГАРИЯ АД</v>
      </c>
      <c r="B1305" s="595" t="str">
        <f t="shared" si="79"/>
        <v>175410085</v>
      </c>
      <c r="C1305" s="599">
        <f t="shared" si="80"/>
        <v>45930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ЗЪРНЕНИ ХРАНИ БЪЛГАРИЯ АД</v>
      </c>
      <c r="B1306" s="595" t="str">
        <f t="shared" si="79"/>
        <v>175410085</v>
      </c>
      <c r="C1306" s="599">
        <f t="shared" si="80"/>
        <v>45930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ЗЪРНЕНИ ХРАНИ БЪЛГАРИЯ АД</v>
      </c>
      <c r="B1307" s="595" t="str">
        <f t="shared" si="79"/>
        <v>175410085</v>
      </c>
      <c r="C1307" s="599">
        <f t="shared" si="80"/>
        <v>45930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ЗЪРНЕНИ ХРАНИ БЪЛГАРИЯ АД</v>
      </c>
      <c r="B1308" s="595" t="str">
        <f t="shared" si="79"/>
        <v>175410085</v>
      </c>
      <c r="C1308" s="599">
        <f t="shared" si="80"/>
        <v>45930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ЗЪРНЕНИ ХРАНИ БЪЛГАРИЯ АД</v>
      </c>
      <c r="B1309" s="595" t="str">
        <f t="shared" si="79"/>
        <v>175410085</v>
      </c>
      <c r="C1309" s="599">
        <f t="shared" si="80"/>
        <v>45930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ЗЪРНЕНИ ХРАНИ БЪЛГАРИЯ АД</v>
      </c>
      <c r="B1310" s="595" t="str">
        <f t="shared" si="79"/>
        <v>175410085</v>
      </c>
      <c r="C1310" s="599">
        <f t="shared" si="80"/>
        <v>45930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ЗЪРНЕНИ ХРАНИ БЪЛГАРИЯ АД</v>
      </c>
      <c r="B1311" s="595" t="str">
        <f t="shared" si="79"/>
        <v>175410085</v>
      </c>
      <c r="C1311" s="599">
        <f t="shared" si="80"/>
        <v>45930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ЗЪРНЕНИ ХРАНИ БЪЛГАРИЯ АД</v>
      </c>
      <c r="B1312" s="595" t="str">
        <f t="shared" si="79"/>
        <v>175410085</v>
      </c>
      <c r="C1312" s="599">
        <f t="shared" si="80"/>
        <v>45930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ЗЪРНЕНИ ХРАНИ БЪЛГАРИЯ АД</v>
      </c>
      <c r="B1313" s="595" t="str">
        <f t="shared" si="79"/>
        <v>175410085</v>
      </c>
      <c r="C1313" s="599">
        <f t="shared" si="80"/>
        <v>45930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ЗЪРНЕНИ ХРАНИ БЪЛГАРИЯ АД</v>
      </c>
      <c r="B1314" s="595" t="str">
        <f t="shared" si="79"/>
        <v>175410085</v>
      </c>
      <c r="C1314" s="599">
        <f t="shared" si="80"/>
        <v>45930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ЗЪРНЕНИ ХРАНИ БЪЛГАРИЯ АД</v>
      </c>
      <c r="B1315" s="595" t="str">
        <f t="shared" si="79"/>
        <v>175410085</v>
      </c>
      <c r="C1315" s="599">
        <f t="shared" si="80"/>
        <v>45930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ЗЪРНЕНИ ХРАНИ БЪЛГАРИЯ АД</v>
      </c>
      <c r="B1316" s="595" t="str">
        <f t="shared" si="79"/>
        <v>175410085</v>
      </c>
      <c r="C1316" s="599">
        <f t="shared" si="80"/>
        <v>45930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ЗЪРНЕНИ ХРАНИ БЪЛГАРИЯ АД</v>
      </c>
      <c r="B1317" s="595" t="str">
        <f t="shared" si="79"/>
        <v>175410085</v>
      </c>
      <c r="C1317" s="599">
        <f t="shared" si="80"/>
        <v>45930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ЗЪРНЕНИ ХРАНИ БЪЛГАРИЯ АД</v>
      </c>
      <c r="B1318" s="595" t="str">
        <f t="shared" si="79"/>
        <v>175410085</v>
      </c>
      <c r="C1318" s="599">
        <f t="shared" si="80"/>
        <v>45930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ЗЪРНЕНИ ХРАНИ БЪЛГАРИЯ АД</v>
      </c>
      <c r="B1319" s="595" t="str">
        <f t="shared" si="79"/>
        <v>175410085</v>
      </c>
      <c r="C1319" s="599">
        <f t="shared" si="80"/>
        <v>45930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ЗЪРНЕНИ ХРАНИ БЪЛГАРИЯ АД</v>
      </c>
      <c r="B1320" s="595" t="str">
        <f t="shared" si="79"/>
        <v>175410085</v>
      </c>
      <c r="C1320" s="599">
        <f t="shared" si="80"/>
        <v>45930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ЗЪРНЕНИ ХРАНИ БЪЛГАРИЯ АД</v>
      </c>
      <c r="B1321" s="595" t="str">
        <f t="shared" si="79"/>
        <v>175410085</v>
      </c>
      <c r="C1321" s="599">
        <f t="shared" si="80"/>
        <v>45930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ЗЪРНЕНИ ХРАНИ БЪЛГАРИЯ АД</v>
      </c>
      <c r="B1322" s="595" t="str">
        <f t="shared" si="79"/>
        <v>175410085</v>
      </c>
      <c r="C1322" s="599">
        <f t="shared" si="80"/>
        <v>45930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ЗЪРНЕНИ ХРАНИ БЪЛГАРИЯ АД</v>
      </c>
      <c r="B1323" s="595" t="str">
        <f t="shared" si="79"/>
        <v>175410085</v>
      </c>
      <c r="C1323" s="599">
        <f t="shared" si="80"/>
        <v>45930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ЗЪРНЕНИ ХРАНИ БЪЛГАРИЯ АД</v>
      </c>
      <c r="B1324" s="595" t="str">
        <f t="shared" si="79"/>
        <v>175410085</v>
      </c>
      <c r="C1324" s="599">
        <f t="shared" si="80"/>
        <v>45930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ЗЪРНЕНИ ХРАНИ БЪЛГАРИЯ АД</v>
      </c>
      <c r="B1325" s="595" t="str">
        <f t="shared" si="79"/>
        <v>175410085</v>
      </c>
      <c r="C1325" s="599">
        <f t="shared" si="80"/>
        <v>45930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ЗЪРНЕНИ ХРАНИ БЪЛГАРИЯ АД</v>
      </c>
      <c r="B1326" s="595" t="str">
        <f t="shared" si="79"/>
        <v>175410085</v>
      </c>
      <c r="C1326" s="599">
        <f t="shared" si="80"/>
        <v>45930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ЗЪРНЕНИ ХРАНИ БЪЛГАРИЯ АД</v>
      </c>
      <c r="B1327" s="595" t="str">
        <f t="shared" si="79"/>
        <v>175410085</v>
      </c>
      <c r="C1327" s="599">
        <f t="shared" si="80"/>
        <v>45930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ЗЪРНЕНИ ХРАНИ БЪЛГАРИЯ АД</v>
      </c>
      <c r="B1328" s="595" t="str">
        <f t="shared" si="79"/>
        <v>175410085</v>
      </c>
      <c r="C1328" s="599">
        <f t="shared" si="80"/>
        <v>45930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ЗЪРНЕНИ ХРАНИ БЪЛГАРИЯ АД</v>
      </c>
      <c r="B1329" s="595" t="str">
        <f t="shared" si="79"/>
        <v>175410085</v>
      </c>
      <c r="C1329" s="599">
        <f t="shared" si="80"/>
        <v>45930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ЗЪРНЕНИ ХРАНИ БЪЛГАРИЯ АД</v>
      </c>
      <c r="B1330" s="595" t="str">
        <f t="shared" si="79"/>
        <v>175410085</v>
      </c>
      <c r="C1330" s="599">
        <f t="shared" si="80"/>
        <v>45930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ЗЪРНЕНИ ХРАНИ БЪЛГАРИЯ АД</v>
      </c>
      <c r="B1331" s="595" t="str">
        <f t="shared" si="79"/>
        <v>175410085</v>
      </c>
      <c r="C1331" s="599">
        <f t="shared" si="80"/>
        <v>45930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ЗЪРНЕНИ ХРАНИ БЪЛГАРИЯ АД</v>
      </c>
      <c r="B1332" s="595" t="str">
        <f t="shared" si="79"/>
        <v>175410085</v>
      </c>
      <c r="C1332" s="599">
        <f t="shared" si="80"/>
        <v>45930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ЗЪРНЕНИ ХРАНИ БЪЛГАРИЯ АД</v>
      </c>
      <c r="B1333" s="595" t="str">
        <f t="shared" si="79"/>
        <v>175410085</v>
      </c>
      <c r="C1333" s="599">
        <f t="shared" si="80"/>
        <v>45930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ЗЪРНЕНИ ХРАНИ БЪЛГАРИЯ АД</v>
      </c>
      <c r="B1334" s="595" t="str">
        <f t="shared" si="79"/>
        <v>175410085</v>
      </c>
      <c r="C1334" s="599">
        <f t="shared" si="80"/>
        <v>45930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ЗЪРНЕНИ ХРАНИ БЪЛГАРИЯ АД</v>
      </c>
      <c r="B1335" s="595" t="str">
        <f t="shared" si="79"/>
        <v>175410085</v>
      </c>
      <c r="C1335" s="599">
        <f t="shared" si="80"/>
        <v>45930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E66" zoomScale="85" zoomScaleNormal="85" zoomScaleSheetLayoutView="100" workbookViewId="0">
      <selection activeCell="G92" sqref="G9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4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ЗЪРНЕНИ ХРАНИ БЪЛГАРИЯ АД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175410085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>
        <v>8561</v>
      </c>
      <c r="D12" s="155">
        <v>8561</v>
      </c>
      <c r="E12" s="72" t="s">
        <v>41</v>
      </c>
      <c r="F12" s="75" t="s">
        <v>42</v>
      </c>
      <c r="G12" s="154">
        <v>195660</v>
      </c>
      <c r="H12" s="154">
        <v>195660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>
        <v>9013</v>
      </c>
      <c r="D13" s="155">
        <v>8928</v>
      </c>
      <c r="E13" s="72" t="s">
        <v>45</v>
      </c>
      <c r="F13" s="75" t="s">
        <v>46</v>
      </c>
      <c r="G13" s="154">
        <v>195660</v>
      </c>
      <c r="H13" s="154">
        <v>195660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>
        <v>30252</v>
      </c>
      <c r="D14" s="155">
        <v>31261</v>
      </c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>
        <v>1194</v>
      </c>
      <c r="D16" s="155">
        <v>948</v>
      </c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>
        <v>8730</v>
      </c>
      <c r="D17" s="155">
        <v>9686</v>
      </c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63</v>
      </c>
      <c r="B18" s="74" t="s">
        <v>64</v>
      </c>
      <c r="C18" s="155">
        <v>11877</v>
      </c>
      <c r="D18" s="155">
        <v>7283</v>
      </c>
      <c r="E18" s="418" t="s">
        <v>65</v>
      </c>
      <c r="F18" s="417" t="s">
        <v>66</v>
      </c>
      <c r="G18" s="515">
        <f>G12+G15+G16+G17</f>
        <v>195660</v>
      </c>
      <c r="H18" s="516">
        <f>H12+H15+H16+H17</f>
        <v>195660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>
        <v>1098</v>
      </c>
      <c r="D19" s="155">
        <v>1098</v>
      </c>
      <c r="E19" s="80" t="s">
        <v>69</v>
      </c>
      <c r="F19" s="76"/>
      <c r="G19" s="517"/>
      <c r="H19" s="518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19" t="s">
        <v>70</v>
      </c>
      <c r="B20" s="77" t="s">
        <v>71</v>
      </c>
      <c r="C20" s="503">
        <f>SUM(C12:C19)</f>
        <v>70725</v>
      </c>
      <c r="D20" s="504">
        <f>SUM(D12:D19)</f>
        <v>67765</v>
      </c>
      <c r="E20" s="72" t="s">
        <v>72</v>
      </c>
      <c r="F20" s="75" t="s">
        <v>73</v>
      </c>
      <c r="G20" s="154">
        <v>16113</v>
      </c>
      <c r="H20" s="154">
        <v>16113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413">
        <v>140208</v>
      </c>
      <c r="D21" s="413">
        <v>139706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3"/>
      <c r="D22" s="414"/>
      <c r="E22" s="159" t="s">
        <v>80</v>
      </c>
      <c r="F22" s="75" t="s">
        <v>81</v>
      </c>
      <c r="G22" s="501">
        <f>SUM(G23:G25)</f>
        <v>35228</v>
      </c>
      <c r="H22" s="502">
        <f>SUM(H23:H25)</f>
        <v>35229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17453</v>
      </c>
      <c r="H23" s="155">
        <v>17453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>
        <v>163</v>
      </c>
      <c r="D24" s="155">
        <v>163</v>
      </c>
      <c r="E24" s="160" t="s">
        <v>87</v>
      </c>
      <c r="F24" s="75" t="s">
        <v>88</v>
      </c>
      <c r="G24" s="155"/>
      <c r="H24" s="155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>
        <v>182</v>
      </c>
      <c r="D25" s="155">
        <v>184</v>
      </c>
      <c r="E25" s="72" t="s">
        <v>91</v>
      </c>
      <c r="F25" s="75" t="s">
        <v>92</v>
      </c>
      <c r="G25" s="155">
        <v>17775</v>
      </c>
      <c r="H25" s="155">
        <v>17776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5"/>
      <c r="E26" s="421" t="s">
        <v>95</v>
      </c>
      <c r="F26" s="76" t="s">
        <v>96</v>
      </c>
      <c r="G26" s="503">
        <f>G20+G21+G22</f>
        <v>51341</v>
      </c>
      <c r="H26" s="504">
        <f>H20+H21+H22</f>
        <v>51342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>
        <v>451</v>
      </c>
      <c r="D27" s="155">
        <v>499</v>
      </c>
      <c r="E27" s="80" t="s">
        <v>99</v>
      </c>
      <c r="F27" s="76"/>
      <c r="G27" s="517"/>
      <c r="H27" s="518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19" t="s">
        <v>100</v>
      </c>
      <c r="B28" s="77" t="s">
        <v>101</v>
      </c>
      <c r="C28" s="503">
        <f>SUM(C24:C27)</f>
        <v>796</v>
      </c>
      <c r="D28" s="504">
        <f>SUM(D24:D27)</f>
        <v>846</v>
      </c>
      <c r="E28" s="160" t="s">
        <v>102</v>
      </c>
      <c r="F28" s="75" t="s">
        <v>103</v>
      </c>
      <c r="G28" s="501">
        <f>SUM(G29:G31)</f>
        <v>21849</v>
      </c>
      <c r="H28" s="502">
        <f>SUM(H29:H31)</f>
        <v>17432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>
        <v>21849</v>
      </c>
      <c r="H29" s="155">
        <v>17432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/>
      <c r="H30" s="155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26715</v>
      </c>
      <c r="D31" s="155">
        <v>26716</v>
      </c>
      <c r="E31" s="72" t="s">
        <v>111</v>
      </c>
      <c r="F31" s="75" t="s">
        <v>112</v>
      </c>
      <c r="G31" s="155"/>
      <c r="H31" s="155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3734</v>
      </c>
      <c r="H32" s="155">
        <v>4417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19" t="s">
        <v>117</v>
      </c>
      <c r="B33" s="77" t="s">
        <v>118</v>
      </c>
      <c r="C33" s="503">
        <f>C31+C32</f>
        <v>26715</v>
      </c>
      <c r="D33" s="504">
        <f>D31+D32</f>
        <v>26716</v>
      </c>
      <c r="E33" s="158" t="s">
        <v>119</v>
      </c>
      <c r="F33" s="75" t="s">
        <v>120</v>
      </c>
      <c r="G33" s="155"/>
      <c r="H33" s="155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1"/>
      <c r="D34" s="502"/>
      <c r="E34" s="421" t="s">
        <v>122</v>
      </c>
      <c r="F34" s="76" t="s">
        <v>123</v>
      </c>
      <c r="G34" s="503">
        <f>G28+G32+G33</f>
        <v>25583</v>
      </c>
      <c r="H34" s="504">
        <f>H28+H32+H33</f>
        <v>21849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1">
        <f>SUM(C36:C39)</f>
        <v>919</v>
      </c>
      <c r="D35" s="502">
        <f>SUM(D36:D39)</f>
        <v>944</v>
      </c>
      <c r="E35" s="72"/>
      <c r="F35" s="79"/>
      <c r="G35" s="519"/>
      <c r="H35" s="520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19"/>
      <c r="H36" s="520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5"/>
      <c r="E37" s="420" t="s">
        <v>130</v>
      </c>
      <c r="F37" s="79" t="s">
        <v>131</v>
      </c>
      <c r="G37" s="505">
        <f>G26+G18+G34</f>
        <v>272584</v>
      </c>
      <c r="H37" s="506">
        <f>H26+H18+H34</f>
        <v>268851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>
        <v>919</v>
      </c>
      <c r="D38" s="155">
        <v>944</v>
      </c>
      <c r="E38" s="72"/>
      <c r="F38" s="79"/>
      <c r="G38" s="519"/>
      <c r="H38" s="520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134</v>
      </c>
      <c r="B39" s="74" t="s">
        <v>135</v>
      </c>
      <c r="C39" s="155"/>
      <c r="D39" s="155"/>
      <c r="E39" s="171"/>
      <c r="F39" s="172"/>
      <c r="G39" s="521"/>
      <c r="H39" s="522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9">
        <v>58415</v>
      </c>
      <c r="H40" s="489">
        <v>57331</v>
      </c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140</v>
      </c>
      <c r="B41" s="74" t="s">
        <v>141</v>
      </c>
      <c r="C41" s="155"/>
      <c r="D41" s="155"/>
      <c r="E41" s="175"/>
      <c r="F41" s="169"/>
      <c r="G41" s="521"/>
      <c r="H41" s="522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23"/>
      <c r="H42" s="524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19"/>
      <c r="H43" s="520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>
        <v>59</v>
      </c>
      <c r="H44" s="155">
        <v>83</v>
      </c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>
        <v>20590</v>
      </c>
      <c r="D45" s="155">
        <v>23286</v>
      </c>
      <c r="E45" s="164" t="s">
        <v>154</v>
      </c>
      <c r="F45" s="75" t="s">
        <v>155</v>
      </c>
      <c r="G45" s="155">
        <v>7881</v>
      </c>
      <c r="H45" s="155">
        <v>9681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0" t="s">
        <v>156</v>
      </c>
      <c r="B46" s="77" t="s">
        <v>157</v>
      </c>
      <c r="C46" s="503">
        <f>C35+C40+C45</f>
        <v>21509</v>
      </c>
      <c r="D46" s="504">
        <f>D35+D40+D45</f>
        <v>24230</v>
      </c>
      <c r="E46" s="159" t="s">
        <v>158</v>
      </c>
      <c r="F46" s="75" t="s">
        <v>159</v>
      </c>
      <c r="G46" s="155"/>
      <c r="H46" s="155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5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>
        <v>295</v>
      </c>
      <c r="D48" s="155">
        <v>195</v>
      </c>
      <c r="E48" s="159" t="s">
        <v>165</v>
      </c>
      <c r="F48" s="75" t="s">
        <v>166</v>
      </c>
      <c r="G48" s="155">
        <v>16000</v>
      </c>
      <c r="H48" s="155">
        <v>20000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5"/>
      <c r="E49" s="72" t="s">
        <v>169</v>
      </c>
      <c r="F49" s="75" t="s">
        <v>170</v>
      </c>
      <c r="G49" s="155">
        <v>2618</v>
      </c>
      <c r="H49" s="155">
        <v>2511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5"/>
      <c r="E50" s="159" t="s">
        <v>70</v>
      </c>
      <c r="F50" s="76" t="s">
        <v>173</v>
      </c>
      <c r="G50" s="501">
        <f>SUM(G44:G49)</f>
        <v>26558</v>
      </c>
      <c r="H50" s="502">
        <f>SUM(H44:H49)</f>
        <v>32275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/>
      <c r="D51" s="155"/>
      <c r="E51" s="72"/>
      <c r="F51" s="75"/>
      <c r="G51" s="501"/>
      <c r="H51" s="502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19" t="s">
        <v>175</v>
      </c>
      <c r="B52" s="77" t="s">
        <v>176</v>
      </c>
      <c r="C52" s="503">
        <f>SUM(C48:C51)</f>
        <v>295</v>
      </c>
      <c r="D52" s="504">
        <f>SUM(D48:D51)</f>
        <v>195</v>
      </c>
      <c r="E52" s="159" t="s">
        <v>177</v>
      </c>
      <c r="F52" s="76" t="s">
        <v>178</v>
      </c>
      <c r="G52" s="155"/>
      <c r="H52" s="155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/>
      <c r="H53" s="155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5"/>
      <c r="D54" s="416"/>
      <c r="E54" s="72" t="s">
        <v>184</v>
      </c>
      <c r="F54" s="76" t="s">
        <v>185</v>
      </c>
      <c r="G54" s="155">
        <v>13779</v>
      </c>
      <c r="H54" s="155">
        <v>13779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5">
        <v>4572</v>
      </c>
      <c r="D55" s="415">
        <v>4596</v>
      </c>
      <c r="E55" s="72" t="s">
        <v>188</v>
      </c>
      <c r="F55" s="76" t="s">
        <v>189</v>
      </c>
      <c r="G55" s="155">
        <v>6</v>
      </c>
      <c r="H55" s="155">
        <v>6</v>
      </c>
    </row>
    <row r="56" spans="1:28" ht="16.5" thickBot="1">
      <c r="A56" s="412" t="s">
        <v>190</v>
      </c>
      <c r="B56" s="166" t="s">
        <v>191</v>
      </c>
      <c r="C56" s="507">
        <f>C20+C21+C22+C28+C33+C46+C52+C54+C55</f>
        <v>264820</v>
      </c>
      <c r="D56" s="508">
        <f>D20+D21+D22+D28+D33+D46+D52+D54+D55</f>
        <v>264054</v>
      </c>
      <c r="E56" s="80" t="s">
        <v>192</v>
      </c>
      <c r="F56" s="79" t="s">
        <v>193</v>
      </c>
      <c r="G56" s="505">
        <f>G50+G52+G53+G54+G55</f>
        <v>40343</v>
      </c>
      <c r="H56" s="506">
        <f>H50+H52+H53+H54+H55</f>
        <v>46060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>
        <v>8504</v>
      </c>
      <c r="D59" s="155">
        <v>9121</v>
      </c>
      <c r="E59" s="159" t="s">
        <v>199</v>
      </c>
      <c r="F59" s="423" t="s">
        <v>200</v>
      </c>
      <c r="G59" s="155">
        <v>2466</v>
      </c>
      <c r="H59" s="155">
        <v>2661</v>
      </c>
    </row>
    <row r="60" spans="1:28">
      <c r="A60" s="72" t="s">
        <v>201</v>
      </c>
      <c r="B60" s="74" t="s">
        <v>202</v>
      </c>
      <c r="C60" s="155">
        <v>2073</v>
      </c>
      <c r="D60" s="155">
        <v>2471</v>
      </c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>
        <v>552</v>
      </c>
      <c r="D61" s="155">
        <v>640</v>
      </c>
      <c r="E61" s="158" t="s">
        <v>207</v>
      </c>
      <c r="F61" s="75" t="s">
        <v>208</v>
      </c>
      <c r="G61" s="501">
        <f>SUM(G62:G68)</f>
        <v>35892</v>
      </c>
      <c r="H61" s="502">
        <f>SUM(H62:H68)</f>
        <v>37878</v>
      </c>
    </row>
    <row r="62" spans="1:28">
      <c r="A62" s="72" t="s">
        <v>209</v>
      </c>
      <c r="B62" s="74" t="s">
        <v>210</v>
      </c>
      <c r="C62" s="155">
        <v>407</v>
      </c>
      <c r="D62" s="155">
        <v>236</v>
      </c>
      <c r="E62" s="158" t="s">
        <v>211</v>
      </c>
      <c r="F62" s="75" t="s">
        <v>212</v>
      </c>
      <c r="G62" s="155">
        <v>26278</v>
      </c>
      <c r="H62" s="155">
        <v>25213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/>
      <c r="D64" s="155"/>
      <c r="E64" s="72" t="s">
        <v>219</v>
      </c>
      <c r="F64" s="75" t="s">
        <v>220</v>
      </c>
      <c r="G64" s="155">
        <v>4164</v>
      </c>
      <c r="H64" s="155">
        <v>6326</v>
      </c>
      <c r="M64" s="78"/>
    </row>
    <row r="65" spans="1:13">
      <c r="A65" s="419" t="s">
        <v>70</v>
      </c>
      <c r="B65" s="77" t="s">
        <v>221</v>
      </c>
      <c r="C65" s="503">
        <f>SUM(C59:C64)</f>
        <v>11536</v>
      </c>
      <c r="D65" s="504">
        <f>SUM(D59:D64)</f>
        <v>12468</v>
      </c>
      <c r="E65" s="72" t="s">
        <v>222</v>
      </c>
      <c r="F65" s="75" t="s">
        <v>223</v>
      </c>
      <c r="G65" s="155">
        <v>235</v>
      </c>
      <c r="H65" s="155">
        <v>225</v>
      </c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2345</v>
      </c>
      <c r="H66" s="155">
        <v>3062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1275</v>
      </c>
      <c r="H67" s="155">
        <v>1294</v>
      </c>
    </row>
    <row r="68" spans="1:13">
      <c r="A68" s="72" t="s">
        <v>229</v>
      </c>
      <c r="B68" s="74" t="s">
        <v>230</v>
      </c>
      <c r="C68" s="155">
        <v>72306</v>
      </c>
      <c r="D68" s="155">
        <v>69508</v>
      </c>
      <c r="E68" s="72" t="s">
        <v>231</v>
      </c>
      <c r="F68" s="75" t="s">
        <v>232</v>
      </c>
      <c r="G68" s="155">
        <v>1595</v>
      </c>
      <c r="H68" s="155">
        <v>1758</v>
      </c>
    </row>
    <row r="69" spans="1:13">
      <c r="A69" s="72" t="s">
        <v>233</v>
      </c>
      <c r="B69" s="74" t="s">
        <v>234</v>
      </c>
      <c r="C69" s="155">
        <v>9343</v>
      </c>
      <c r="D69" s="155">
        <v>10923</v>
      </c>
      <c r="E69" s="159" t="s">
        <v>97</v>
      </c>
      <c r="F69" s="75" t="s">
        <v>235</v>
      </c>
      <c r="G69" s="155">
        <v>8055</v>
      </c>
      <c r="H69" s="155">
        <v>3922</v>
      </c>
    </row>
    <row r="70" spans="1:13">
      <c r="A70" s="72" t="s">
        <v>236</v>
      </c>
      <c r="B70" s="74" t="s">
        <v>237</v>
      </c>
      <c r="C70" s="155">
        <v>3936</v>
      </c>
      <c r="D70" s="155">
        <v>4242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>
        <v>3844</v>
      </c>
      <c r="D71" s="155">
        <v>3789</v>
      </c>
      <c r="E71" s="411" t="s">
        <v>65</v>
      </c>
      <c r="F71" s="76" t="s">
        <v>242</v>
      </c>
      <c r="G71" s="503">
        <f>G59+G60+G61+G69+G70</f>
        <v>46413</v>
      </c>
      <c r="H71" s="504">
        <f>H59+H60+H61+H69+H70</f>
        <v>44461</v>
      </c>
    </row>
    <row r="72" spans="1:13">
      <c r="A72" s="72" t="s">
        <v>243</v>
      </c>
      <c r="B72" s="74" t="s">
        <v>244</v>
      </c>
      <c r="C72" s="155">
        <v>68</v>
      </c>
      <c r="D72" s="155">
        <v>56</v>
      </c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v>262</v>
      </c>
      <c r="D73" s="155">
        <v>35</v>
      </c>
      <c r="E73" s="410" t="s">
        <v>247</v>
      </c>
      <c r="F73" s="76" t="s">
        <v>248</v>
      </c>
      <c r="G73" s="415"/>
      <c r="H73" s="416"/>
    </row>
    <row r="74" spans="1:13">
      <c r="A74" s="72" t="s">
        <v>249</v>
      </c>
      <c r="B74" s="74" t="s">
        <v>250</v>
      </c>
      <c r="C74" s="155"/>
      <c r="D74" s="155"/>
      <c r="E74" s="480"/>
      <c r="F74" s="481"/>
      <c r="G74" s="501"/>
      <c r="H74" s="525"/>
    </row>
    <row r="75" spans="1:13">
      <c r="A75" s="72" t="s">
        <v>251</v>
      </c>
      <c r="B75" s="74" t="s">
        <v>252</v>
      </c>
      <c r="C75" s="155">
        <v>21023</v>
      </c>
      <c r="D75" s="155">
        <v>21919</v>
      </c>
      <c r="E75" s="422" t="s">
        <v>180</v>
      </c>
      <c r="F75" s="76" t="s">
        <v>253</v>
      </c>
      <c r="G75" s="415"/>
      <c r="H75" s="416"/>
    </row>
    <row r="76" spans="1:13">
      <c r="A76" s="419" t="s">
        <v>95</v>
      </c>
      <c r="B76" s="77" t="s">
        <v>254</v>
      </c>
      <c r="C76" s="503">
        <f>SUM(C68:C75)</f>
        <v>110782</v>
      </c>
      <c r="D76" s="504">
        <f>SUM(D68:D75)</f>
        <v>110472</v>
      </c>
      <c r="E76" s="480"/>
      <c r="F76" s="481"/>
      <c r="G76" s="501"/>
      <c r="H76" s="525"/>
    </row>
    <row r="77" spans="1:13">
      <c r="A77" s="72"/>
      <c r="B77" s="74"/>
      <c r="C77" s="501"/>
      <c r="D77" s="502"/>
      <c r="E77" s="410" t="s">
        <v>255</v>
      </c>
      <c r="F77" s="76" t="s">
        <v>256</v>
      </c>
      <c r="G77" s="415"/>
      <c r="H77" s="416"/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4302</v>
      </c>
      <c r="D79" s="502">
        <f>SUM(D80:D82)</f>
        <v>2827</v>
      </c>
      <c r="E79" s="163" t="s">
        <v>260</v>
      </c>
      <c r="F79" s="79" t="s">
        <v>261</v>
      </c>
      <c r="G79" s="505">
        <f>G71+G73+G75+G77</f>
        <v>46413</v>
      </c>
      <c r="H79" s="506">
        <f>H71+H73+H75+H77</f>
        <v>44461</v>
      </c>
    </row>
    <row r="80" spans="1:13">
      <c r="A80" s="72" t="s">
        <v>262</v>
      </c>
      <c r="B80" s="74" t="s">
        <v>263</v>
      </c>
      <c r="C80" s="155"/>
      <c r="D80" s="155"/>
      <c r="E80" s="480"/>
      <c r="F80" s="481"/>
      <c r="G80" s="501"/>
      <c r="H80" s="525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>
        <v>4302</v>
      </c>
      <c r="D82" s="155">
        <v>2827</v>
      </c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>
        <v>18486</v>
      </c>
      <c r="D84" s="155">
        <v>18495</v>
      </c>
      <c r="E84" s="165"/>
      <c r="F84" s="83"/>
      <c r="G84" s="526"/>
      <c r="H84" s="527"/>
    </row>
    <row r="85" spans="1:13">
      <c r="A85" s="419" t="s">
        <v>271</v>
      </c>
      <c r="B85" s="77" t="s">
        <v>272</v>
      </c>
      <c r="C85" s="503">
        <f>C84+C83+C79</f>
        <v>22788</v>
      </c>
      <c r="D85" s="504">
        <f>D84+D83+D79</f>
        <v>21322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>
        <v>7410</v>
      </c>
      <c r="D89" s="155">
        <v>7534</v>
      </c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/>
      <c r="D90" s="155">
        <v>672</v>
      </c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6"/>
      <c r="H91" s="527"/>
    </row>
    <row r="92" spans="1:13">
      <c r="A92" s="419" t="s">
        <v>282</v>
      </c>
      <c r="B92" s="77" t="s">
        <v>283</v>
      </c>
      <c r="C92" s="503">
        <f>SUM(C88:C91)</f>
        <v>7410</v>
      </c>
      <c r="D92" s="504">
        <f>SUM(D88:D91)</f>
        <v>8206</v>
      </c>
      <c r="E92" s="162"/>
      <c r="F92" s="83"/>
      <c r="G92" s="526"/>
      <c r="H92" s="527"/>
      <c r="M92" s="78"/>
    </row>
    <row r="93" spans="1:13">
      <c r="A93" s="410" t="s">
        <v>284</v>
      </c>
      <c r="B93" s="77" t="s">
        <v>285</v>
      </c>
      <c r="C93" s="415">
        <v>419</v>
      </c>
      <c r="D93" s="415">
        <v>181</v>
      </c>
      <c r="E93" s="162"/>
      <c r="F93" s="83"/>
      <c r="G93" s="526"/>
      <c r="H93" s="527"/>
    </row>
    <row r="94" spans="1:13" ht="16.5" thickBot="1">
      <c r="A94" s="412" t="s">
        <v>286</v>
      </c>
      <c r="B94" s="166" t="s">
        <v>287</v>
      </c>
      <c r="C94" s="507">
        <f>C65+C76+C85+C92+C93</f>
        <v>152935</v>
      </c>
      <c r="D94" s="508">
        <f>D65+D76+D85+D92+D93</f>
        <v>152649</v>
      </c>
      <c r="E94" s="184"/>
      <c r="F94" s="185"/>
      <c r="G94" s="528"/>
      <c r="H94" s="529"/>
      <c r="M94" s="78"/>
    </row>
    <row r="95" spans="1:13" ht="32.25" thickBot="1">
      <c r="A95" s="424" t="s">
        <v>288</v>
      </c>
      <c r="B95" s="425" t="s">
        <v>289</v>
      </c>
      <c r="C95" s="509">
        <f>C94+C56</f>
        <v>417755</v>
      </c>
      <c r="D95" s="510">
        <f>D94+D56</f>
        <v>416703</v>
      </c>
      <c r="E95" s="186" t="s">
        <v>290</v>
      </c>
      <c r="F95" s="426" t="s">
        <v>291</v>
      </c>
      <c r="G95" s="509">
        <f>G37+G40+G56+G79</f>
        <v>417755</v>
      </c>
      <c r="H95" s="510">
        <f>H37+H40+H56+H79</f>
        <v>416703</v>
      </c>
    </row>
    <row r="96" spans="1:13">
      <c r="A96" s="139"/>
      <c r="B96" s="482"/>
      <c r="C96" s="139"/>
      <c r="D96" s="139"/>
      <c r="E96" s="483"/>
      <c r="M96" s="78"/>
    </row>
    <row r="97" spans="1:13">
      <c r="A97" s="485"/>
      <c r="B97" s="482"/>
      <c r="C97" s="139"/>
      <c r="D97" s="139"/>
      <c r="E97" s="483"/>
      <c r="M97" s="78"/>
    </row>
    <row r="98" spans="1:13">
      <c r="A98" s="582" t="s">
        <v>7</v>
      </c>
      <c r="B98" s="606">
        <f>pdeReportingDate</f>
        <v>45989</v>
      </c>
      <c r="C98" s="606"/>
      <c r="D98" s="606"/>
      <c r="E98" s="606"/>
      <c r="F98" s="606"/>
      <c r="G98" s="606"/>
      <c r="H98" s="606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07" t="str">
        <f>authorName</f>
        <v>Павлин Радев</v>
      </c>
      <c r="C100" s="607"/>
      <c r="D100" s="607"/>
      <c r="E100" s="607"/>
      <c r="F100" s="607"/>
      <c r="G100" s="607"/>
      <c r="H100" s="607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08"/>
      <c r="C102" s="608"/>
      <c r="D102" s="608"/>
      <c r="E102" s="608"/>
      <c r="F102" s="608"/>
      <c r="G102" s="608"/>
      <c r="H102" s="608"/>
    </row>
    <row r="103" spans="1:13" ht="21.75" customHeight="1">
      <c r="A103" s="584"/>
      <c r="B103" s="605" t="s">
        <v>293</v>
      </c>
      <c r="C103" s="605"/>
      <c r="D103" s="605"/>
      <c r="E103" s="605"/>
      <c r="M103" s="78"/>
    </row>
    <row r="104" spans="1:13" ht="21.75" customHeight="1">
      <c r="A104" s="584"/>
      <c r="B104" s="605" t="s">
        <v>293</v>
      </c>
      <c r="C104" s="605"/>
      <c r="D104" s="605"/>
      <c r="E104" s="605"/>
    </row>
    <row r="105" spans="1:13" ht="21.75" customHeight="1">
      <c r="A105" s="584"/>
      <c r="B105" s="605" t="s">
        <v>293</v>
      </c>
      <c r="C105" s="605"/>
      <c r="D105" s="605"/>
      <c r="E105" s="605"/>
      <c r="M105" s="78"/>
    </row>
    <row r="106" spans="1:13" ht="21.75" customHeight="1">
      <c r="A106" s="584"/>
      <c r="B106" s="605" t="s">
        <v>293</v>
      </c>
      <c r="C106" s="605"/>
      <c r="D106" s="605"/>
      <c r="E106" s="605"/>
    </row>
    <row r="107" spans="1:13" ht="21.75" customHeight="1">
      <c r="A107" s="584"/>
      <c r="B107" s="605"/>
      <c r="C107" s="605"/>
      <c r="D107" s="605"/>
      <c r="E107" s="605"/>
      <c r="M107" s="78"/>
    </row>
    <row r="108" spans="1:13" ht="21.75" customHeight="1">
      <c r="A108" s="584"/>
      <c r="B108" s="605"/>
      <c r="C108" s="605"/>
      <c r="D108" s="605"/>
      <c r="E108" s="605"/>
    </row>
    <row r="109" spans="1:13" ht="21.75" customHeight="1">
      <c r="A109" s="584"/>
      <c r="B109" s="605"/>
      <c r="C109" s="605"/>
      <c r="D109" s="605"/>
      <c r="E109" s="605"/>
      <c r="M109" s="78"/>
    </row>
    <row r="117" spans="5:13">
      <c r="E117" s="483"/>
    </row>
    <row r="119" spans="5:13">
      <c r="E119" s="483"/>
      <c r="M119" s="78"/>
    </row>
    <row r="121" spans="5:13">
      <c r="E121" s="483"/>
      <c r="M121" s="78"/>
    </row>
    <row r="123" spans="5:13">
      <c r="E123" s="483"/>
    </row>
    <row r="125" spans="5:13">
      <c r="E125" s="483"/>
      <c r="M125" s="78"/>
    </row>
    <row r="127" spans="5:13">
      <c r="E127" s="483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3"/>
      <c r="M135" s="78"/>
    </row>
    <row r="137" spans="5:13">
      <c r="E137" s="483"/>
      <c r="M137" s="78"/>
    </row>
    <row r="139" spans="5:13">
      <c r="E139" s="483"/>
      <c r="M139" s="78"/>
    </row>
    <row r="141" spans="5:13">
      <c r="E141" s="483"/>
      <c r="M141" s="78"/>
    </row>
    <row r="143" spans="5:13">
      <c r="E143" s="483"/>
    </row>
    <row r="145" spans="5:13">
      <c r="E145" s="483"/>
    </row>
    <row r="147" spans="5:13">
      <c r="E147" s="483"/>
    </row>
    <row r="149" spans="5:13">
      <c r="E149" s="483"/>
      <c r="M149" s="78"/>
    </row>
    <row r="151" spans="5:13">
      <c r="M151" s="78"/>
    </row>
    <row r="153" spans="5:13">
      <c r="M153" s="78"/>
    </row>
    <row r="159" spans="5:13">
      <c r="E159" s="483"/>
    </row>
    <row r="161" spans="1:18" s="484" customFormat="1">
      <c r="A161" s="38"/>
      <c r="B161" s="38"/>
      <c r="C161" s="38"/>
      <c r="D161" s="38"/>
      <c r="E161" s="483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4" customFormat="1">
      <c r="A163" s="38"/>
      <c r="B163" s="38"/>
      <c r="C163" s="38"/>
      <c r="D163" s="38"/>
      <c r="E163" s="483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4" customFormat="1">
      <c r="A165" s="38"/>
      <c r="B165" s="38"/>
      <c r="C165" s="38"/>
      <c r="D165" s="38"/>
      <c r="E165" s="483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4" customFormat="1">
      <c r="A167" s="38"/>
      <c r="B167" s="38"/>
      <c r="C167" s="38"/>
      <c r="D167" s="38"/>
      <c r="E167" s="483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4" customFormat="1">
      <c r="A175" s="38"/>
      <c r="B175" s="38"/>
      <c r="C175" s="38"/>
      <c r="D175" s="38"/>
      <c r="E175" s="483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4" customFormat="1">
      <c r="A177" s="38"/>
      <c r="B177" s="38"/>
      <c r="C177" s="38"/>
      <c r="D177" s="38"/>
      <c r="E177" s="483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4" customFormat="1">
      <c r="A179" s="38"/>
      <c r="B179" s="38"/>
      <c r="C179" s="38"/>
      <c r="D179" s="38"/>
      <c r="E179" s="483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4" customFormat="1">
      <c r="A181" s="38"/>
      <c r="B181" s="38"/>
      <c r="C181" s="38"/>
      <c r="D181" s="38"/>
      <c r="E181" s="483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4" customFormat="1">
      <c r="A185" s="38"/>
      <c r="B185" s="38"/>
      <c r="C185" s="38"/>
      <c r="D185" s="38"/>
      <c r="E185" s="483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1:D22 C24:D27 C31:D31 C36:D39 C41:D4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1" zoomScale="70" zoomScaleNormal="70" zoomScaleSheetLayoutView="190" workbookViewId="0">
      <selection activeCell="E44" sqref="E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ЗЪРНЕНИ ХРАНИ БЪЛГАРИЯ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175410085</v>
      </c>
      <c r="B5" s="476"/>
      <c r="C5" s="476"/>
      <c r="D5" s="476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8">
        <v>8820</v>
      </c>
      <c r="D12" s="268">
        <v>9464</v>
      </c>
      <c r="E12" s="152" t="s">
        <v>303</v>
      </c>
      <c r="F12" s="197" t="s">
        <v>304</v>
      </c>
      <c r="G12" s="268">
        <v>23800</v>
      </c>
      <c r="H12" s="268">
        <v>28508</v>
      </c>
    </row>
    <row r="13" spans="1:9">
      <c r="A13" s="152" t="s">
        <v>305</v>
      </c>
      <c r="B13" s="150" t="s">
        <v>306</v>
      </c>
      <c r="C13" s="268">
        <v>6170</v>
      </c>
      <c r="D13" s="268">
        <v>4564</v>
      </c>
      <c r="E13" s="152" t="s">
        <v>307</v>
      </c>
      <c r="F13" s="197" t="s">
        <v>308</v>
      </c>
      <c r="G13" s="268">
        <v>16627</v>
      </c>
      <c r="H13" s="268">
        <v>21227</v>
      </c>
    </row>
    <row r="14" spans="1:9">
      <c r="A14" s="152" t="s">
        <v>309</v>
      </c>
      <c r="B14" s="150" t="s">
        <v>310</v>
      </c>
      <c r="C14" s="268">
        <v>4150</v>
      </c>
      <c r="D14" s="268">
        <v>4338</v>
      </c>
      <c r="E14" s="152" t="s">
        <v>311</v>
      </c>
      <c r="F14" s="197" t="s">
        <v>312</v>
      </c>
      <c r="G14" s="268">
        <v>7475</v>
      </c>
      <c r="H14" s="268">
        <v>6533</v>
      </c>
    </row>
    <row r="15" spans="1:9">
      <c r="A15" s="152" t="s">
        <v>313</v>
      </c>
      <c r="B15" s="150" t="s">
        <v>314</v>
      </c>
      <c r="C15" s="268">
        <v>13241</v>
      </c>
      <c r="D15" s="268">
        <v>12837</v>
      </c>
      <c r="E15" s="152" t="s">
        <v>97</v>
      </c>
      <c r="F15" s="197" t="s">
        <v>315</v>
      </c>
      <c r="G15" s="268">
        <v>2954</v>
      </c>
      <c r="H15" s="268">
        <f>759+4500+1</f>
        <v>5260</v>
      </c>
    </row>
    <row r="16" spans="1:9">
      <c r="A16" s="152" t="s">
        <v>316</v>
      </c>
      <c r="B16" s="150" t="s">
        <v>317</v>
      </c>
      <c r="C16" s="268">
        <v>2379</v>
      </c>
      <c r="D16" s="268">
        <v>2343</v>
      </c>
      <c r="E16" s="193" t="s">
        <v>70</v>
      </c>
      <c r="F16" s="219" t="s">
        <v>318</v>
      </c>
      <c r="G16" s="530">
        <f>SUM(G12:G15)</f>
        <v>50856</v>
      </c>
      <c r="H16" s="531">
        <f>SUM(H12:H15)</f>
        <v>61528</v>
      </c>
    </row>
    <row r="17" spans="1:8" ht="31.5">
      <c r="A17" s="152" t="s">
        <v>319</v>
      </c>
      <c r="B17" s="150" t="s">
        <v>320</v>
      </c>
      <c r="C17" s="268">
        <f>14064+3</f>
        <v>14067</v>
      </c>
      <c r="D17" s="268">
        <v>19697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8">
        <f>179-4153</f>
        <v>-3974</v>
      </c>
      <c r="D18" s="268">
        <v>-1454</v>
      </c>
      <c r="E18" s="191" t="s">
        <v>323</v>
      </c>
      <c r="F18" s="195" t="s">
        <v>324</v>
      </c>
      <c r="G18" s="539"/>
      <c r="H18" s="540"/>
    </row>
    <row r="19" spans="1:8">
      <c r="A19" s="152" t="s">
        <v>325</v>
      </c>
      <c r="B19" s="150" t="s">
        <v>326</v>
      </c>
      <c r="C19" s="268">
        <v>2556</v>
      </c>
      <c r="D19" s="268">
        <f>1291+283+2582</f>
        <v>4156</v>
      </c>
      <c r="E19" s="152" t="s">
        <v>327</v>
      </c>
      <c r="F19" s="194" t="s">
        <v>328</v>
      </c>
      <c r="G19" s="268"/>
      <c r="H19" s="269"/>
    </row>
    <row r="20" spans="1:8">
      <c r="A20" s="192" t="s">
        <v>329</v>
      </c>
      <c r="B20" s="150" t="s">
        <v>330</v>
      </c>
      <c r="C20" s="268"/>
      <c r="D20" s="268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8"/>
      <c r="D21" s="268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47409</v>
      </c>
      <c r="D22" s="531">
        <f>SUM(D12:D18)+D19</f>
        <v>55945</v>
      </c>
      <c r="E22" s="152" t="s">
        <v>335</v>
      </c>
      <c r="F22" s="194" t="s">
        <v>336</v>
      </c>
      <c r="G22" s="268">
        <v>2450</v>
      </c>
      <c r="H22" s="268">
        <v>2855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8">
        <v>879</v>
      </c>
      <c r="H23" s="268">
        <v>536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8"/>
      <c r="H24" s="268">
        <v>8</v>
      </c>
    </row>
    <row r="25" spans="1:8" ht="31.5">
      <c r="A25" s="152" t="s">
        <v>342</v>
      </c>
      <c r="B25" s="194" t="s">
        <v>343</v>
      </c>
      <c r="C25" s="268">
        <v>1780</v>
      </c>
      <c r="D25" s="268">
        <v>2190</v>
      </c>
      <c r="E25" s="152" t="s">
        <v>344</v>
      </c>
      <c r="F25" s="194" t="s">
        <v>345</v>
      </c>
      <c r="G25" s="268">
        <v>6</v>
      </c>
      <c r="H25" s="268"/>
    </row>
    <row r="26" spans="1:8" ht="31.5">
      <c r="A26" s="152" t="s">
        <v>346</v>
      </c>
      <c r="B26" s="194" t="s">
        <v>347</v>
      </c>
      <c r="C26" s="268"/>
      <c r="D26" s="268">
        <v>2</v>
      </c>
      <c r="E26" s="152" t="s">
        <v>348</v>
      </c>
      <c r="F26" s="194" t="s">
        <v>349</v>
      </c>
      <c r="G26" s="268">
        <v>207</v>
      </c>
      <c r="H26" s="268">
        <v>160</v>
      </c>
    </row>
    <row r="27" spans="1:8" ht="31.5">
      <c r="A27" s="152" t="s">
        <v>350</v>
      </c>
      <c r="B27" s="194" t="s">
        <v>351</v>
      </c>
      <c r="C27" s="268"/>
      <c r="D27" s="268">
        <v>27</v>
      </c>
      <c r="E27" s="193" t="s">
        <v>122</v>
      </c>
      <c r="F27" s="195" t="s">
        <v>352</v>
      </c>
      <c r="G27" s="530">
        <f>SUM(G22:G26)</f>
        <v>3542</v>
      </c>
      <c r="H27" s="531">
        <f>SUM(H22:H26)</f>
        <v>3559</v>
      </c>
    </row>
    <row r="28" spans="1:8">
      <c r="A28" s="152" t="s">
        <v>97</v>
      </c>
      <c r="B28" s="194" t="s">
        <v>353</v>
      </c>
      <c r="C28" s="268">
        <v>342</v>
      </c>
      <c r="D28" s="268">
        <v>309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2122</v>
      </c>
      <c r="D29" s="531">
        <f>SUM(D25:D28)</f>
        <v>2528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49531</v>
      </c>
      <c r="D31" s="209">
        <f>D29+D22</f>
        <v>58473</v>
      </c>
      <c r="E31" s="206" t="s">
        <v>357</v>
      </c>
      <c r="F31" s="221" t="s">
        <v>358</v>
      </c>
      <c r="G31" s="208">
        <f>G16+G18+G27</f>
        <v>54398</v>
      </c>
      <c r="H31" s="209">
        <f>H16+H18+H27</f>
        <v>65087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4867</v>
      </c>
      <c r="D33" s="200">
        <f>IF((H31-D31)&gt;0,H31-D31,0)</f>
        <v>6614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6" t="s">
        <v>363</v>
      </c>
      <c r="B34" s="195" t="s">
        <v>364</v>
      </c>
      <c r="C34" s="268">
        <v>-25</v>
      </c>
      <c r="D34" s="268">
        <v>20</v>
      </c>
      <c r="E34" s="191" t="s">
        <v>365</v>
      </c>
      <c r="F34" s="194" t="s">
        <v>366</v>
      </c>
      <c r="G34" s="268"/>
      <c r="H34" s="269"/>
    </row>
    <row r="35" spans="1:8">
      <c r="A35" s="191" t="s">
        <v>367</v>
      </c>
      <c r="B35" s="195" t="s">
        <v>368</v>
      </c>
      <c r="C35" s="268"/>
      <c r="D35" s="269"/>
      <c r="E35" s="191" t="s">
        <v>369</v>
      </c>
      <c r="F35" s="194" t="s">
        <v>370</v>
      </c>
      <c r="G35" s="268"/>
      <c r="H35" s="269"/>
    </row>
    <row r="36" spans="1:8" ht="16.5" thickBot="1">
      <c r="A36" s="213" t="s">
        <v>371</v>
      </c>
      <c r="B36" s="211" t="s">
        <v>372</v>
      </c>
      <c r="C36" s="536">
        <f>C31-C34+C35</f>
        <v>49556</v>
      </c>
      <c r="D36" s="537">
        <f>D31-D34+D35</f>
        <v>58453</v>
      </c>
      <c r="E36" s="217" t="s">
        <v>373</v>
      </c>
      <c r="F36" s="211" t="s">
        <v>374</v>
      </c>
      <c r="G36" s="222">
        <f>G35-G34+G31</f>
        <v>54398</v>
      </c>
      <c r="H36" s="223">
        <f>H35-H34+H31</f>
        <v>65087</v>
      </c>
    </row>
    <row r="37" spans="1:8">
      <c r="A37" s="216" t="s">
        <v>375</v>
      </c>
      <c r="B37" s="188" t="s">
        <v>376</v>
      </c>
      <c r="C37" s="208">
        <f>IF((G36-C36)&gt;0,G36-C36,0)</f>
        <v>4842</v>
      </c>
      <c r="D37" s="209">
        <f>IF((H36-D36)&gt;0,H36-D36,0)</f>
        <v>6634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0">
        <f>C39+C40+C41</f>
        <v>24</v>
      </c>
      <c r="D38" s="531">
        <f>D39+D40+D41</f>
        <v>386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8">
        <v>24</v>
      </c>
      <c r="D39" s="268">
        <v>306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8"/>
      <c r="D40" s="268">
        <v>80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8"/>
      <c r="D41" s="268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4818</v>
      </c>
      <c r="D42" s="200">
        <f>+IF((H36-D36-D38)&gt;0,H36-D36-D38,0)</f>
        <v>6248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8">
        <v>1084</v>
      </c>
      <c r="D43" s="268">
        <v>1271</v>
      </c>
      <c r="E43" s="190" t="s">
        <v>391</v>
      </c>
      <c r="F43" s="153" t="s">
        <v>393</v>
      </c>
      <c r="G43" s="491"/>
      <c r="H43" s="538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3734</v>
      </c>
      <c r="D44" s="223">
        <f>IF(H42=0,IF(D42-D43&gt;0,D42-D43+H43,0),IF(H42-H43&lt;0,H43-H42+D42,0))</f>
        <v>4977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2">
        <f>C36+C38+C42</f>
        <v>54398</v>
      </c>
      <c r="D45" s="533">
        <f>D36+D38+D42</f>
        <v>65087</v>
      </c>
      <c r="E45" s="225" t="s">
        <v>400</v>
      </c>
      <c r="F45" s="227" t="s">
        <v>401</v>
      </c>
      <c r="G45" s="532">
        <f>G42+G36</f>
        <v>54398</v>
      </c>
      <c r="H45" s="533">
        <f>H42+H36</f>
        <v>65087</v>
      </c>
    </row>
    <row r="46" spans="1:8">
      <c r="B46" s="477"/>
      <c r="C46" s="478"/>
      <c r="D46" s="478"/>
      <c r="E46" s="479"/>
      <c r="G46" s="478"/>
      <c r="H46" s="478"/>
    </row>
    <row r="47" spans="1:8">
      <c r="A47" s="609" t="s">
        <v>402</v>
      </c>
      <c r="B47" s="609"/>
      <c r="C47" s="609"/>
      <c r="D47" s="609"/>
      <c r="E47" s="609"/>
      <c r="G47" s="478"/>
      <c r="H47" s="478"/>
    </row>
    <row r="48" spans="1:8">
      <c r="B48" s="477"/>
      <c r="C48" s="478"/>
      <c r="D48" s="478"/>
      <c r="E48" s="479"/>
      <c r="G48" s="478"/>
      <c r="H48" s="478"/>
    </row>
    <row r="49" spans="1:13">
      <c r="C49" s="478"/>
      <c r="D49" s="478"/>
      <c r="G49" s="478"/>
      <c r="H49" s="478"/>
    </row>
    <row r="50" spans="1:13" s="35" customFormat="1">
      <c r="A50" s="582" t="s">
        <v>7</v>
      </c>
      <c r="B50" s="606">
        <f>pdeReportingDate</f>
        <v>45989</v>
      </c>
      <c r="C50" s="606"/>
      <c r="D50" s="606"/>
      <c r="E50" s="606"/>
      <c r="F50" s="606"/>
      <c r="G50" s="606"/>
      <c r="H50" s="606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07" t="str">
        <f>authorName</f>
        <v>Павлин Радев</v>
      </c>
      <c r="C52" s="607"/>
      <c r="D52" s="607"/>
      <c r="E52" s="607"/>
      <c r="F52" s="607"/>
      <c r="G52" s="607"/>
      <c r="H52" s="607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08"/>
      <c r="C54" s="608"/>
      <c r="D54" s="608"/>
      <c r="E54" s="608"/>
      <c r="F54" s="608"/>
      <c r="G54" s="608"/>
      <c r="H54" s="608"/>
    </row>
    <row r="55" spans="1:13" ht="15.75" customHeight="1">
      <c r="A55" s="584"/>
      <c r="B55" s="605" t="s">
        <v>293</v>
      </c>
      <c r="C55" s="605"/>
      <c r="D55" s="605"/>
      <c r="E55" s="605"/>
      <c r="F55" s="484"/>
      <c r="G55" s="38"/>
      <c r="H55" s="35"/>
    </row>
    <row r="56" spans="1:13" ht="15.75" customHeight="1">
      <c r="A56" s="584"/>
      <c r="B56" s="605" t="s">
        <v>293</v>
      </c>
      <c r="C56" s="605"/>
      <c r="D56" s="605"/>
      <c r="E56" s="605"/>
      <c r="F56" s="484"/>
      <c r="G56" s="38"/>
      <c r="H56" s="35"/>
    </row>
    <row r="57" spans="1:13" ht="15.75" customHeight="1">
      <c r="A57" s="584"/>
      <c r="B57" s="605" t="s">
        <v>293</v>
      </c>
      <c r="C57" s="605"/>
      <c r="D57" s="605"/>
      <c r="E57" s="605"/>
      <c r="F57" s="484"/>
      <c r="G57" s="38"/>
      <c r="H57" s="35"/>
    </row>
    <row r="58" spans="1:13" ht="15.75" customHeight="1">
      <c r="A58" s="584"/>
      <c r="B58" s="605" t="s">
        <v>293</v>
      </c>
      <c r="C58" s="605"/>
      <c r="D58" s="605"/>
      <c r="E58" s="605"/>
      <c r="F58" s="484"/>
      <c r="G58" s="38"/>
      <c r="H58" s="35"/>
    </row>
    <row r="59" spans="1:13">
      <c r="A59" s="584"/>
      <c r="B59" s="605"/>
      <c r="C59" s="605"/>
      <c r="D59" s="605"/>
      <c r="E59" s="605"/>
      <c r="F59" s="484"/>
      <c r="G59" s="38"/>
      <c r="H59" s="35"/>
    </row>
    <row r="60" spans="1:13">
      <c r="A60" s="584"/>
      <c r="B60" s="605"/>
      <c r="C60" s="605"/>
      <c r="D60" s="605"/>
      <c r="E60" s="605"/>
      <c r="F60" s="484"/>
      <c r="G60" s="38"/>
      <c r="H60" s="35"/>
    </row>
    <row r="61" spans="1:13">
      <c r="A61" s="584"/>
      <c r="B61" s="605"/>
      <c r="C61" s="605"/>
      <c r="D61" s="605"/>
      <c r="E61" s="605"/>
      <c r="F61" s="484"/>
      <c r="G61" s="38"/>
      <c r="H61" s="35"/>
    </row>
    <row r="62" spans="1:13">
      <c r="C62" s="478"/>
      <c r="D62" s="478"/>
      <c r="G62" s="478"/>
      <c r="H62" s="478"/>
    </row>
    <row r="63" spans="1:13">
      <c r="C63" s="478"/>
      <c r="D63" s="478"/>
      <c r="G63" s="478"/>
      <c r="H63" s="478"/>
    </row>
    <row r="64" spans="1:13">
      <c r="C64" s="478"/>
      <c r="D64" s="478"/>
      <c r="G64" s="478"/>
      <c r="H64" s="478"/>
    </row>
    <row r="65" spans="3:8">
      <c r="C65" s="478"/>
      <c r="D65" s="478"/>
      <c r="G65" s="478"/>
      <c r="H65" s="478"/>
    </row>
    <row r="66" spans="3:8">
      <c r="C66" s="478"/>
      <c r="D66" s="478"/>
      <c r="G66" s="478"/>
      <c r="H66" s="478"/>
    </row>
    <row r="67" spans="3:8">
      <c r="C67" s="478"/>
      <c r="D67" s="478"/>
      <c r="G67" s="478"/>
      <c r="H67" s="478"/>
    </row>
    <row r="68" spans="3:8">
      <c r="C68" s="478"/>
      <c r="D68" s="478"/>
      <c r="G68" s="478"/>
      <c r="H68" s="478"/>
    </row>
    <row r="69" spans="3:8">
      <c r="C69" s="478"/>
      <c r="D69" s="478"/>
      <c r="G69" s="478"/>
      <c r="H69" s="478"/>
    </row>
    <row r="70" spans="3:8">
      <c r="C70" s="478"/>
      <c r="D70" s="478"/>
      <c r="G70" s="478"/>
      <c r="H70" s="478"/>
    </row>
    <row r="71" spans="3:8">
      <c r="C71" s="478"/>
      <c r="D71" s="478"/>
      <c r="G71" s="478"/>
      <c r="H71" s="478"/>
    </row>
    <row r="72" spans="3:8">
      <c r="C72" s="478"/>
      <c r="D72" s="478"/>
      <c r="G72" s="478"/>
      <c r="H72" s="478"/>
    </row>
    <row r="73" spans="3:8">
      <c r="C73" s="478"/>
      <c r="D73" s="478"/>
      <c r="G73" s="478"/>
      <c r="H73" s="478"/>
    </row>
    <row r="74" spans="3:8">
      <c r="C74" s="478"/>
      <c r="D74" s="478"/>
      <c r="G74" s="478"/>
      <c r="H74" s="478"/>
    </row>
    <row r="75" spans="3:8">
      <c r="C75" s="478"/>
      <c r="D75" s="478"/>
      <c r="G75" s="478"/>
      <c r="H75" s="478"/>
    </row>
    <row r="76" spans="3:8">
      <c r="C76" s="478"/>
      <c r="D76" s="478"/>
      <c r="G76" s="478"/>
      <c r="H76" s="478"/>
    </row>
    <row r="77" spans="3:8">
      <c r="C77" s="478"/>
      <c r="D77" s="478"/>
      <c r="G77" s="478"/>
      <c r="H77" s="478"/>
    </row>
    <row r="78" spans="3:8">
      <c r="C78" s="478"/>
      <c r="D78" s="478"/>
      <c r="G78" s="478"/>
      <c r="H78" s="478"/>
    </row>
    <row r="79" spans="3:8">
      <c r="C79" s="478"/>
      <c r="D79" s="478"/>
      <c r="G79" s="478"/>
      <c r="H79" s="478"/>
    </row>
    <row r="80" spans="3:8">
      <c r="C80" s="478"/>
      <c r="D80" s="478"/>
      <c r="G80" s="478"/>
      <c r="H80" s="478"/>
    </row>
    <row r="81" spans="3:8">
      <c r="C81" s="478"/>
      <c r="D81" s="478"/>
      <c r="G81" s="478"/>
      <c r="H81" s="478"/>
    </row>
    <row r="82" spans="3:8">
      <c r="C82" s="478"/>
      <c r="D82" s="478"/>
      <c r="G82" s="478"/>
      <c r="H82" s="478"/>
    </row>
    <row r="83" spans="3:8">
      <c r="C83" s="478"/>
      <c r="D83" s="478"/>
      <c r="G83" s="478"/>
      <c r="H83" s="478"/>
    </row>
    <row r="84" spans="3:8">
      <c r="C84" s="478"/>
      <c r="D84" s="478"/>
      <c r="G84" s="478"/>
      <c r="H84" s="478"/>
    </row>
    <row r="85" spans="3:8">
      <c r="C85" s="478"/>
      <c r="D85" s="478"/>
      <c r="G85" s="478"/>
      <c r="H85" s="478"/>
    </row>
    <row r="86" spans="3:8">
      <c r="C86" s="478"/>
      <c r="D86" s="478"/>
      <c r="G86" s="478"/>
      <c r="H86" s="478"/>
    </row>
    <row r="87" spans="3:8">
      <c r="C87" s="478"/>
      <c r="D87" s="478"/>
      <c r="G87" s="478"/>
      <c r="H87" s="478"/>
    </row>
    <row r="88" spans="3:8">
      <c r="C88" s="478"/>
      <c r="D88" s="478"/>
      <c r="G88" s="478"/>
      <c r="H88" s="478"/>
    </row>
    <row r="89" spans="3:8">
      <c r="C89" s="478"/>
      <c r="D89" s="478"/>
      <c r="G89" s="478"/>
      <c r="H89" s="478"/>
    </row>
    <row r="90" spans="3:8">
      <c r="C90" s="478"/>
      <c r="D90" s="478"/>
      <c r="G90" s="478"/>
      <c r="H90" s="478"/>
    </row>
    <row r="91" spans="3:8">
      <c r="C91" s="478"/>
      <c r="D91" s="478"/>
      <c r="G91" s="478"/>
      <c r="H91" s="478"/>
    </row>
    <row r="92" spans="3:8">
      <c r="C92" s="478"/>
      <c r="D92" s="478"/>
      <c r="G92" s="478"/>
      <c r="H92" s="478"/>
    </row>
    <row r="93" spans="3:8">
      <c r="C93" s="478"/>
      <c r="D93" s="478"/>
      <c r="G93" s="478"/>
      <c r="H93" s="478"/>
    </row>
    <row r="94" spans="3:8">
      <c r="C94" s="478"/>
      <c r="D94" s="478"/>
      <c r="G94" s="478"/>
      <c r="H94" s="478"/>
    </row>
    <row r="95" spans="3:8">
      <c r="C95" s="478"/>
      <c r="D95" s="478"/>
      <c r="G95" s="478"/>
      <c r="H95" s="478"/>
    </row>
    <row r="96" spans="3:8">
      <c r="C96" s="478"/>
      <c r="D96" s="478"/>
      <c r="G96" s="478"/>
      <c r="H96" s="478"/>
    </row>
    <row r="97" spans="3:8">
      <c r="C97" s="478"/>
      <c r="D97" s="478"/>
      <c r="G97" s="478"/>
      <c r="H97" s="478"/>
    </row>
    <row r="98" spans="3:8">
      <c r="C98" s="478"/>
      <c r="D98" s="478"/>
      <c r="G98" s="478"/>
      <c r="H98" s="478"/>
    </row>
    <row r="99" spans="3:8">
      <c r="C99" s="478"/>
      <c r="D99" s="478"/>
      <c r="G99" s="478"/>
      <c r="H99" s="478"/>
    </row>
    <row r="100" spans="3:8">
      <c r="C100" s="478"/>
      <c r="D100" s="478"/>
      <c r="G100" s="478"/>
      <c r="H100" s="478"/>
    </row>
    <row r="101" spans="3:8">
      <c r="C101" s="478"/>
      <c r="D101" s="478"/>
      <c r="G101" s="478"/>
      <c r="H101" s="478"/>
    </row>
    <row r="102" spans="3:8">
      <c r="C102" s="478"/>
      <c r="D102" s="478"/>
      <c r="G102" s="478"/>
      <c r="H102" s="478"/>
    </row>
    <row r="103" spans="3:8">
      <c r="C103" s="478"/>
      <c r="D103" s="478"/>
      <c r="G103" s="478"/>
      <c r="H103" s="478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G12:H15 G18:H19 C41:D41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2" zoomScale="80" zoomScaleNormal="80" zoomScaleSheetLayoutView="80" workbookViewId="0">
      <selection activeCell="G36" sqref="G36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ЗЪРНЕНИ ХРАНИ БЪЛГАРИЯ АД</v>
      </c>
      <c r="B4" s="429"/>
      <c r="C4" s="43"/>
      <c r="D4" s="62"/>
      <c r="E4" s="11"/>
    </row>
    <row r="5" spans="1:13">
      <c r="A5" s="60" t="str">
        <f>CONCATENATE("ЕИК по БУЛСТАТ: ", pdeBulstat)</f>
        <v>ЕИК по БУЛСТАТ: 175410085</v>
      </c>
      <c r="B5" s="430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29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652"/>
    </row>
    <row r="11" spans="1:13">
      <c r="A11" s="232" t="s">
        <v>406</v>
      </c>
      <c r="B11" s="142" t="s">
        <v>407</v>
      </c>
      <c r="C11" s="155">
        <v>64394</v>
      </c>
      <c r="D11" s="155">
        <v>66562</v>
      </c>
    </row>
    <row r="12" spans="1:13">
      <c r="A12" s="232" t="s">
        <v>408</v>
      </c>
      <c r="B12" s="142" t="s">
        <v>409</v>
      </c>
      <c r="C12" s="155">
        <v>-38354</v>
      </c>
      <c r="D12" s="155">
        <v>-38778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-15992</v>
      </c>
      <c r="D14" s="155">
        <v>-15235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-4572</v>
      </c>
      <c r="D15" s="155">
        <v>-5166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-113</v>
      </c>
      <c r="D16" s="155">
        <v>-48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-3431</v>
      </c>
      <c r="D20" s="155">
        <v>-2849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53">
        <f>SUM(C11:C20)</f>
        <v>1932</v>
      </c>
      <c r="D21" s="554">
        <f>SUM(D11:D20)</f>
        <v>4486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4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-2039</v>
      </c>
      <c r="D23" s="155">
        <v>-1162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>
        <v>414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-1745</v>
      </c>
      <c r="D25" s="155">
        <v>-1102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3839</v>
      </c>
      <c r="D26" s="155">
        <v>716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774</v>
      </c>
      <c r="D27" s="155">
        <v>282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291</v>
      </c>
      <c r="D30" s="155">
        <v>536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6</v>
      </c>
      <c r="D32" s="155">
        <v>494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53">
        <f>SUM(C23:C32)</f>
        <v>1126</v>
      </c>
      <c r="D33" s="554">
        <f>SUM(D23:D32)</f>
        <v>178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51"/>
      <c r="D34" s="552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537</v>
      </c>
      <c r="D37" s="155"/>
    </row>
    <row r="38" spans="1:13">
      <c r="A38" s="232" t="s">
        <v>457</v>
      </c>
      <c r="B38" s="142" t="s">
        <v>458</v>
      </c>
      <c r="C38" s="155">
        <v>-2680</v>
      </c>
      <c r="D38" s="155">
        <v>-3233</v>
      </c>
    </row>
    <row r="39" spans="1:13">
      <c r="A39" s="232" t="s">
        <v>459</v>
      </c>
      <c r="B39" s="142" t="s">
        <v>460</v>
      </c>
      <c r="C39" s="155">
        <v>-7</v>
      </c>
      <c r="D39" s="155">
        <v>-7</v>
      </c>
    </row>
    <row r="40" spans="1:13" ht="31.5">
      <c r="A40" s="232" t="s">
        <v>461</v>
      </c>
      <c r="B40" s="142" t="s">
        <v>462</v>
      </c>
      <c r="C40" s="155">
        <v>-1519</v>
      </c>
      <c r="D40" s="155">
        <v>-1330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-185</v>
      </c>
      <c r="D42" s="155">
        <v>-181</v>
      </c>
      <c r="G42" s="143"/>
      <c r="H42" s="143"/>
    </row>
    <row r="43" spans="1:13" ht="16.5" thickBot="1">
      <c r="A43" s="248" t="s">
        <v>467</v>
      </c>
      <c r="B43" s="249" t="s">
        <v>468</v>
      </c>
      <c r="C43" s="555">
        <f>SUM(C35:C42)</f>
        <v>-3854</v>
      </c>
      <c r="D43" s="556">
        <f>SUM(D35:D42)</f>
        <v>-4751</v>
      </c>
      <c r="G43" s="143"/>
      <c r="H43" s="143"/>
    </row>
    <row r="44" spans="1:13" ht="16.5" thickBot="1">
      <c r="A44" s="251" t="s">
        <v>469</v>
      </c>
      <c r="B44" s="252" t="s">
        <v>470</v>
      </c>
      <c r="C44" s="258">
        <f>C43+C33+C21</f>
        <v>-796</v>
      </c>
      <c r="D44" s="259">
        <f>D43+D33+D21</f>
        <v>-87</v>
      </c>
      <c r="G44" s="143"/>
      <c r="H44" s="143"/>
    </row>
    <row r="45" spans="1:13" ht="16.5" thickBot="1">
      <c r="A45" s="253" t="s">
        <v>471</v>
      </c>
      <c r="B45" s="254" t="s">
        <v>472</v>
      </c>
      <c r="C45" s="260">
        <v>8206</v>
      </c>
      <c r="D45" s="261">
        <v>7789</v>
      </c>
      <c r="G45" s="143"/>
      <c r="H45" s="143"/>
    </row>
    <row r="46" spans="1:13" ht="16.5" thickBot="1">
      <c r="A46" s="256" t="s">
        <v>473</v>
      </c>
      <c r="B46" s="257" t="s">
        <v>474</v>
      </c>
      <c r="C46" s="262">
        <f>C45+C44</f>
        <v>7410</v>
      </c>
      <c r="D46" s="263">
        <f>D45+D44</f>
        <v>7702</v>
      </c>
      <c r="G46" s="143"/>
      <c r="H46" s="143"/>
    </row>
    <row r="47" spans="1:13">
      <c r="A47" s="255" t="s">
        <v>475</v>
      </c>
      <c r="B47" s="264" t="s">
        <v>476</v>
      </c>
      <c r="C47" s="250">
        <f>C46-C48</f>
        <v>7410</v>
      </c>
      <c r="D47" s="250">
        <f>D46-D48</f>
        <v>6869</v>
      </c>
      <c r="G47" s="143"/>
      <c r="H47" s="143"/>
    </row>
    <row r="48" spans="1:13" ht="16.5" thickBot="1">
      <c r="A48" s="233" t="s">
        <v>477</v>
      </c>
      <c r="B48" s="265" t="s">
        <v>478</v>
      </c>
      <c r="C48" s="234">
        <f>'1-Баланс'!C90</f>
        <v>0</v>
      </c>
      <c r="D48" s="234">
        <v>833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0" t="s">
        <v>480</v>
      </c>
      <c r="B51" s="610"/>
      <c r="C51" s="610"/>
      <c r="D51" s="610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06">
        <f>pdeReportingDate</f>
        <v>45989</v>
      </c>
      <c r="C54" s="606"/>
      <c r="D54" s="606"/>
      <c r="E54" s="606"/>
      <c r="F54" s="585"/>
      <c r="G54" s="585"/>
      <c r="H54" s="585"/>
      <c r="M54" s="78"/>
    </row>
    <row r="55" spans="1:13" s="35" customFormat="1">
      <c r="A55" s="582"/>
      <c r="B55" s="606"/>
      <c r="C55" s="606"/>
      <c r="D55" s="606"/>
      <c r="E55" s="606"/>
      <c r="F55" s="44"/>
      <c r="G55" s="44"/>
      <c r="H55" s="44"/>
      <c r="M55" s="78"/>
    </row>
    <row r="56" spans="1:13" s="35" customFormat="1">
      <c r="A56" s="583" t="s">
        <v>292</v>
      </c>
      <c r="B56" s="607" t="str">
        <f>authorName</f>
        <v>Павлин Радев</v>
      </c>
      <c r="C56" s="607"/>
      <c r="D56" s="607"/>
      <c r="E56" s="607"/>
      <c r="F56" s="64"/>
      <c r="G56" s="64"/>
      <c r="H56" s="64"/>
    </row>
    <row r="57" spans="1:13" s="35" customFormat="1">
      <c r="A57" s="583"/>
      <c r="B57" s="607"/>
      <c r="C57" s="607"/>
      <c r="D57" s="607"/>
      <c r="E57" s="607"/>
      <c r="F57" s="64"/>
      <c r="G57" s="64"/>
      <c r="H57" s="64"/>
    </row>
    <row r="58" spans="1:13" s="35" customFormat="1">
      <c r="A58" s="583" t="s">
        <v>12</v>
      </c>
      <c r="B58" s="607"/>
      <c r="C58" s="607"/>
      <c r="D58" s="607"/>
      <c r="E58" s="607"/>
      <c r="F58" s="64"/>
      <c r="G58" s="64"/>
      <c r="H58" s="64"/>
    </row>
    <row r="59" spans="1:13" s="26" customFormat="1">
      <c r="A59" s="584"/>
      <c r="B59" s="605" t="s">
        <v>293</v>
      </c>
      <c r="C59" s="605"/>
      <c r="D59" s="605"/>
      <c r="E59" s="605"/>
      <c r="F59" s="484"/>
      <c r="G59" s="38"/>
      <c r="H59" s="35"/>
    </row>
    <row r="60" spans="1:13">
      <c r="A60" s="584"/>
      <c r="B60" s="605" t="s">
        <v>293</v>
      </c>
      <c r="C60" s="605"/>
      <c r="D60" s="605"/>
      <c r="E60" s="605"/>
      <c r="F60" s="484"/>
      <c r="G60" s="38"/>
      <c r="H60" s="35"/>
    </row>
    <row r="61" spans="1:13">
      <c r="A61" s="584"/>
      <c r="B61" s="605" t="s">
        <v>293</v>
      </c>
      <c r="C61" s="605"/>
      <c r="D61" s="605"/>
      <c r="E61" s="605"/>
      <c r="F61" s="484"/>
      <c r="G61" s="38"/>
      <c r="H61" s="35"/>
    </row>
    <row r="62" spans="1:13">
      <c r="A62" s="584"/>
      <c r="B62" s="605" t="s">
        <v>293</v>
      </c>
      <c r="C62" s="605"/>
      <c r="D62" s="605"/>
      <c r="E62" s="605"/>
      <c r="F62" s="484"/>
      <c r="G62" s="38"/>
      <c r="H62" s="35"/>
    </row>
    <row r="63" spans="1:13">
      <c r="A63" s="584"/>
      <c r="B63" s="605"/>
      <c r="C63" s="605"/>
      <c r="D63" s="605"/>
      <c r="E63" s="605"/>
      <c r="F63" s="484"/>
      <c r="G63" s="38"/>
      <c r="H63" s="35"/>
    </row>
    <row r="64" spans="1:13">
      <c r="A64" s="584"/>
      <c r="B64" s="605"/>
      <c r="C64" s="605"/>
      <c r="D64" s="605"/>
      <c r="E64" s="605"/>
      <c r="F64" s="484"/>
      <c r="G64" s="38"/>
      <c r="H64" s="35"/>
    </row>
    <row r="65" spans="1:8">
      <c r="A65" s="584"/>
      <c r="B65" s="605"/>
      <c r="C65" s="605"/>
      <c r="D65" s="605"/>
      <c r="E65" s="605"/>
      <c r="F65" s="484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B1" zoomScale="70" zoomScaleNormal="70" zoomScaleSheetLayoutView="175" workbookViewId="0">
      <selection activeCell="P33" sqref="P33"/>
    </sheetView>
  </sheetViews>
  <sheetFormatPr defaultColWidth="9.28515625" defaultRowHeight="15.75"/>
  <cols>
    <col min="1" max="1" width="50.7109375" style="474" customWidth="1"/>
    <col min="2" max="2" width="10.7109375" style="475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ЗЪРНЕНИ ХРАНИ БЪЛГАРИЯ АД</v>
      </c>
      <c r="B4" s="16"/>
      <c r="C4" s="16"/>
      <c r="D4" s="16"/>
      <c r="E4" s="16"/>
      <c r="F4" s="41"/>
      <c r="G4" s="440"/>
      <c r="H4" s="440"/>
      <c r="I4" s="11"/>
      <c r="K4" s="43"/>
      <c r="L4" s="44"/>
    </row>
    <row r="5" spans="1:14">
      <c r="A5" s="60" t="str">
        <f>CONCATENATE("ЕИК по БУЛСТАТ: ", pdeBulstat)</f>
        <v>ЕИК по БУЛСТАТ: 175410085</v>
      </c>
      <c r="B5" s="441"/>
      <c r="C5" s="442"/>
      <c r="D5" s="442"/>
      <c r="E5" s="442"/>
      <c r="F5" s="442"/>
      <c r="G5" s="442"/>
      <c r="H5" s="442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0"/>
      <c r="H6" s="440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6" customFormat="1" ht="31.5">
      <c r="A8" s="615" t="s">
        <v>483</v>
      </c>
      <c r="B8" s="618" t="s">
        <v>484</v>
      </c>
      <c r="C8" s="611" t="s">
        <v>485</v>
      </c>
      <c r="D8" s="443" t="s">
        <v>486</v>
      </c>
      <c r="E8" s="443"/>
      <c r="F8" s="443"/>
      <c r="G8" s="443"/>
      <c r="H8" s="443"/>
      <c r="I8" s="443" t="s">
        <v>487</v>
      </c>
      <c r="J8" s="443"/>
      <c r="K8" s="611" t="s">
        <v>488</v>
      </c>
      <c r="L8" s="611" t="s">
        <v>489</v>
      </c>
      <c r="M8" s="444"/>
      <c r="N8" s="445"/>
    </row>
    <row r="9" spans="1:14" s="446" customFormat="1" ht="47.25">
      <c r="A9" s="616"/>
      <c r="B9" s="619"/>
      <c r="C9" s="612"/>
      <c r="D9" s="614" t="s">
        <v>490</v>
      </c>
      <c r="E9" s="614" t="s">
        <v>491</v>
      </c>
      <c r="F9" s="448" t="s">
        <v>492</v>
      </c>
      <c r="G9" s="448"/>
      <c r="H9" s="448"/>
      <c r="I9" s="621" t="s">
        <v>493</v>
      </c>
      <c r="J9" s="621" t="s">
        <v>494</v>
      </c>
      <c r="K9" s="612"/>
      <c r="L9" s="612"/>
      <c r="M9" s="449" t="s">
        <v>495</v>
      </c>
      <c r="N9" s="445"/>
    </row>
    <row r="10" spans="1:14" s="446" customFormat="1" ht="31.5">
      <c r="A10" s="617"/>
      <c r="B10" s="620"/>
      <c r="C10" s="613"/>
      <c r="D10" s="614"/>
      <c r="E10" s="614"/>
      <c r="F10" s="447" t="s">
        <v>496</v>
      </c>
      <c r="G10" s="447" t="s">
        <v>497</v>
      </c>
      <c r="H10" s="447" t="s">
        <v>498</v>
      </c>
      <c r="I10" s="613"/>
      <c r="J10" s="613"/>
      <c r="K10" s="613"/>
      <c r="L10" s="613"/>
      <c r="M10" s="450"/>
      <c r="N10" s="445"/>
    </row>
    <row r="11" spans="1:14" s="446" customFormat="1" ht="16.5" thickBot="1">
      <c r="A11" s="451" t="s">
        <v>33</v>
      </c>
      <c r="B11" s="452"/>
      <c r="C11" s="453">
        <v>1</v>
      </c>
      <c r="D11" s="453">
        <v>2</v>
      </c>
      <c r="E11" s="453">
        <v>3</v>
      </c>
      <c r="F11" s="453">
        <v>4</v>
      </c>
      <c r="G11" s="453">
        <v>5</v>
      </c>
      <c r="H11" s="453">
        <v>6</v>
      </c>
      <c r="I11" s="453">
        <v>7</v>
      </c>
      <c r="J11" s="453">
        <v>8</v>
      </c>
      <c r="K11" s="453">
        <v>9</v>
      </c>
      <c r="L11" s="453">
        <v>10</v>
      </c>
      <c r="M11" s="454">
        <v>11</v>
      </c>
    </row>
    <row r="12" spans="1:14" s="446" customFormat="1">
      <c r="A12" s="455" t="s">
        <v>499</v>
      </c>
      <c r="B12" s="456"/>
      <c r="C12" s="266" t="s">
        <v>66</v>
      </c>
      <c r="D12" s="266" t="s">
        <v>66</v>
      </c>
      <c r="E12" s="266" t="s">
        <v>77</v>
      </c>
      <c r="F12" s="266" t="s">
        <v>84</v>
      </c>
      <c r="G12" s="266" t="s">
        <v>88</v>
      </c>
      <c r="H12" s="266" t="s">
        <v>92</v>
      </c>
      <c r="I12" s="266" t="s">
        <v>105</v>
      </c>
      <c r="J12" s="266" t="s">
        <v>108</v>
      </c>
      <c r="K12" s="457" t="s">
        <v>500</v>
      </c>
      <c r="L12" s="456" t="s">
        <v>131</v>
      </c>
      <c r="M12" s="458" t="s">
        <v>139</v>
      </c>
      <c r="N12" s="589"/>
    </row>
    <row r="13" spans="1:14">
      <c r="A13" s="459" t="s">
        <v>501</v>
      </c>
      <c r="B13" s="460" t="s">
        <v>502</v>
      </c>
      <c r="C13" s="490">
        <f>'1-Баланс'!H18</f>
        <v>195660</v>
      </c>
      <c r="D13" s="490">
        <f>'1-Баланс'!H20</f>
        <v>16113</v>
      </c>
      <c r="E13" s="490">
        <f>'1-Баланс'!H21</f>
        <v>0</v>
      </c>
      <c r="F13" s="490">
        <f>'1-Баланс'!H23</f>
        <v>17453</v>
      </c>
      <c r="G13" s="490">
        <f>'1-Баланс'!H24</f>
        <v>0</v>
      </c>
      <c r="H13" s="491">
        <v>17776</v>
      </c>
      <c r="I13" s="490">
        <f>'1-Баланс'!H29+'1-Баланс'!H32</f>
        <v>21849</v>
      </c>
      <c r="J13" s="490">
        <f>'1-Баланс'!H30+'1-Баланс'!H33</f>
        <v>0</v>
      </c>
      <c r="K13" s="491"/>
      <c r="L13" s="490">
        <f>SUM(C13:K13)</f>
        <v>268851</v>
      </c>
      <c r="M13" s="492">
        <f>'1-Баланс'!H40</f>
        <v>57331</v>
      </c>
      <c r="N13" s="133"/>
    </row>
    <row r="14" spans="1:14">
      <c r="A14" s="459" t="s">
        <v>503</v>
      </c>
      <c r="B14" s="462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7">
        <f t="shared" si="0"/>
        <v>0</v>
      </c>
    </row>
    <row r="15" spans="1:14">
      <c r="A15" s="461" t="s">
        <v>505</v>
      </c>
      <c r="B15" s="462" t="s">
        <v>506</v>
      </c>
      <c r="C15" s="268"/>
      <c r="D15" s="268"/>
      <c r="E15" s="268"/>
      <c r="F15" s="268"/>
      <c r="G15" s="268"/>
      <c r="H15" s="268"/>
      <c r="I15" s="268"/>
      <c r="J15" s="268"/>
      <c r="K15" s="268"/>
      <c r="L15" s="490">
        <f t="shared" si="1"/>
        <v>0</v>
      </c>
      <c r="M15" s="269"/>
    </row>
    <row r="16" spans="1:14">
      <c r="A16" s="461" t="s">
        <v>507</v>
      </c>
      <c r="B16" s="462" t="s">
        <v>508</v>
      </c>
      <c r="C16" s="268"/>
      <c r="D16" s="268"/>
      <c r="E16" s="268"/>
      <c r="F16" s="268"/>
      <c r="G16" s="268"/>
      <c r="H16" s="268"/>
      <c r="I16" s="268"/>
      <c r="J16" s="268"/>
      <c r="K16" s="268"/>
      <c r="L16" s="490">
        <f t="shared" si="1"/>
        <v>0</v>
      </c>
      <c r="M16" s="269"/>
    </row>
    <row r="17" spans="1:14" ht="31.5">
      <c r="A17" s="459" t="s">
        <v>509</v>
      </c>
      <c r="B17" s="460" t="s">
        <v>510</v>
      </c>
      <c r="C17" s="490">
        <f>C13+C14</f>
        <v>195660</v>
      </c>
      <c r="D17" s="490">
        <f t="shared" ref="D17:M17" si="2">D13+D14</f>
        <v>16113</v>
      </c>
      <c r="E17" s="490">
        <f t="shared" si="2"/>
        <v>0</v>
      </c>
      <c r="F17" s="490">
        <f t="shared" si="2"/>
        <v>17453</v>
      </c>
      <c r="G17" s="490">
        <f t="shared" si="2"/>
        <v>0</v>
      </c>
      <c r="H17" s="490">
        <f t="shared" si="2"/>
        <v>17776</v>
      </c>
      <c r="I17" s="490">
        <f t="shared" si="2"/>
        <v>21849</v>
      </c>
      <c r="J17" s="490">
        <f t="shared" si="2"/>
        <v>0</v>
      </c>
      <c r="K17" s="490">
        <f t="shared" si="2"/>
        <v>0</v>
      </c>
      <c r="L17" s="490">
        <f t="shared" si="1"/>
        <v>268851</v>
      </c>
      <c r="M17" s="492">
        <f t="shared" si="2"/>
        <v>57331</v>
      </c>
    </row>
    <row r="18" spans="1:14">
      <c r="A18" s="459" t="s">
        <v>511</v>
      </c>
      <c r="B18" s="460" t="s">
        <v>512</v>
      </c>
      <c r="C18" s="550"/>
      <c r="D18" s="550"/>
      <c r="E18" s="550"/>
      <c r="F18" s="550"/>
      <c r="G18" s="550"/>
      <c r="H18" s="550"/>
      <c r="I18" s="490">
        <f>+'1-Баланс'!G32</f>
        <v>3734</v>
      </c>
      <c r="J18" s="490">
        <f>+'1-Баланс'!G33</f>
        <v>0</v>
      </c>
      <c r="K18" s="491"/>
      <c r="L18" s="490">
        <f t="shared" si="1"/>
        <v>3734</v>
      </c>
      <c r="M18" s="538">
        <f>'2-Отчет за доходите'!C43</f>
        <v>1084</v>
      </c>
    </row>
    <row r="19" spans="1:14">
      <c r="A19" s="461" t="s">
        <v>513</v>
      </c>
      <c r="B19" s="462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7">
        <f>M20+M21</f>
        <v>0</v>
      </c>
    </row>
    <row r="20" spans="1:14">
      <c r="A20" s="463" t="s">
        <v>515</v>
      </c>
      <c r="B20" s="464" t="s">
        <v>516</v>
      </c>
      <c r="C20" s="268"/>
      <c r="D20" s="268"/>
      <c r="E20" s="268"/>
      <c r="F20" s="268"/>
      <c r="G20" s="268"/>
      <c r="H20" s="268"/>
      <c r="I20" s="268"/>
      <c r="J20" s="268"/>
      <c r="K20" s="268"/>
      <c r="L20" s="490">
        <f>SUM(C20:K20)</f>
        <v>0</v>
      </c>
      <c r="M20" s="269"/>
    </row>
    <row r="21" spans="1:14">
      <c r="A21" s="463" t="s">
        <v>517</v>
      </c>
      <c r="B21" s="464" t="s">
        <v>518</v>
      </c>
      <c r="C21" s="268"/>
      <c r="D21" s="268"/>
      <c r="E21" s="268"/>
      <c r="F21" s="268"/>
      <c r="G21" s="268"/>
      <c r="H21" s="268"/>
      <c r="I21" s="268"/>
      <c r="J21" s="268"/>
      <c r="K21" s="268"/>
      <c r="L21" s="490">
        <f t="shared" si="1"/>
        <v>0</v>
      </c>
      <c r="M21" s="269"/>
    </row>
    <row r="22" spans="1:14">
      <c r="A22" s="461" t="s">
        <v>519</v>
      </c>
      <c r="B22" s="462" t="s">
        <v>520</v>
      </c>
      <c r="C22" s="268"/>
      <c r="D22" s="268"/>
      <c r="E22" s="268"/>
      <c r="F22" s="268"/>
      <c r="G22" s="268"/>
      <c r="H22" s="268"/>
      <c r="I22" s="268"/>
      <c r="J22" s="268"/>
      <c r="K22" s="268"/>
      <c r="L22" s="490">
        <f t="shared" si="1"/>
        <v>0</v>
      </c>
      <c r="M22" s="269"/>
    </row>
    <row r="23" spans="1:14" ht="31.5">
      <c r="A23" s="461" t="s">
        <v>521</v>
      </c>
      <c r="B23" s="462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7">
        <f t="shared" si="4"/>
        <v>0</v>
      </c>
    </row>
    <row r="24" spans="1:14">
      <c r="A24" s="461" t="s">
        <v>523</v>
      </c>
      <c r="B24" s="462" t="s">
        <v>524</v>
      </c>
      <c r="C24" s="268"/>
      <c r="D24" s="268"/>
      <c r="E24" s="268"/>
      <c r="F24" s="268"/>
      <c r="G24" s="268"/>
      <c r="H24" s="268"/>
      <c r="I24" s="268"/>
      <c r="J24" s="268"/>
      <c r="K24" s="268"/>
      <c r="L24" s="490">
        <f t="shared" si="1"/>
        <v>0</v>
      </c>
      <c r="M24" s="269"/>
    </row>
    <row r="25" spans="1:14">
      <c r="A25" s="461" t="s">
        <v>525</v>
      </c>
      <c r="B25" s="462" t="s">
        <v>526</v>
      </c>
      <c r="C25" s="268"/>
      <c r="D25" s="268"/>
      <c r="E25" s="268"/>
      <c r="F25" s="268"/>
      <c r="G25" s="268"/>
      <c r="H25" s="268"/>
      <c r="I25" s="268"/>
      <c r="J25" s="268"/>
      <c r="K25" s="268"/>
      <c r="L25" s="490">
        <f t="shared" si="1"/>
        <v>0</v>
      </c>
      <c r="M25" s="269"/>
    </row>
    <row r="26" spans="1:14" ht="31.5">
      <c r="A26" s="461" t="s">
        <v>527</v>
      </c>
      <c r="B26" s="462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7">
        <f t="shared" si="5"/>
        <v>0</v>
      </c>
    </row>
    <row r="27" spans="1:14">
      <c r="A27" s="461" t="s">
        <v>523</v>
      </c>
      <c r="B27" s="462" t="s">
        <v>529</v>
      </c>
      <c r="C27" s="268"/>
      <c r="D27" s="268"/>
      <c r="E27" s="268"/>
      <c r="F27" s="268"/>
      <c r="G27" s="268"/>
      <c r="H27" s="268"/>
      <c r="I27" s="268"/>
      <c r="J27" s="268"/>
      <c r="K27" s="268"/>
      <c r="L27" s="490">
        <f t="shared" si="1"/>
        <v>0</v>
      </c>
      <c r="M27" s="269"/>
    </row>
    <row r="28" spans="1:14">
      <c r="A28" s="461" t="s">
        <v>525</v>
      </c>
      <c r="B28" s="462" t="s">
        <v>530</v>
      </c>
      <c r="C28" s="268"/>
      <c r="D28" s="268"/>
      <c r="E28" s="268"/>
      <c r="F28" s="268"/>
      <c r="G28" s="268"/>
      <c r="H28" s="268"/>
      <c r="I28" s="268"/>
      <c r="J28" s="268"/>
      <c r="K28" s="268"/>
      <c r="L28" s="490">
        <f t="shared" si="1"/>
        <v>0</v>
      </c>
      <c r="M28" s="269"/>
    </row>
    <row r="29" spans="1:14">
      <c r="A29" s="461" t="s">
        <v>531</v>
      </c>
      <c r="B29" s="462" t="s">
        <v>532</v>
      </c>
      <c r="C29" s="268"/>
      <c r="D29" s="268"/>
      <c r="E29" s="268"/>
      <c r="F29" s="268"/>
      <c r="G29" s="268"/>
      <c r="H29" s="268"/>
      <c r="I29" s="268"/>
      <c r="J29" s="268"/>
      <c r="K29" s="268"/>
      <c r="L29" s="490">
        <f t="shared" si="1"/>
        <v>0</v>
      </c>
      <c r="M29" s="269"/>
    </row>
    <row r="30" spans="1:14">
      <c r="A30" s="461" t="s">
        <v>533</v>
      </c>
      <c r="B30" s="462" t="s">
        <v>534</v>
      </c>
      <c r="C30" s="268"/>
      <c r="D30" s="268"/>
      <c r="E30" s="268"/>
      <c r="F30" s="268"/>
      <c r="G30" s="268"/>
      <c r="H30" s="268">
        <v>-1</v>
      </c>
      <c r="I30" s="268"/>
      <c r="J30" s="268"/>
      <c r="K30" s="268"/>
      <c r="L30" s="490">
        <f t="shared" si="1"/>
        <v>-1</v>
      </c>
      <c r="M30" s="269"/>
    </row>
    <row r="31" spans="1:14">
      <c r="A31" s="459" t="s">
        <v>535</v>
      </c>
      <c r="B31" s="460" t="s">
        <v>536</v>
      </c>
      <c r="C31" s="490">
        <f>C19+C22+C23+C26+C30+C29+C17+C18</f>
        <v>195660</v>
      </c>
      <c r="D31" s="490">
        <f t="shared" ref="D31:M31" si="6">D19+D22+D23+D26+D30+D29+D17+D18</f>
        <v>16113</v>
      </c>
      <c r="E31" s="490">
        <f t="shared" si="6"/>
        <v>0</v>
      </c>
      <c r="F31" s="490">
        <f t="shared" si="6"/>
        <v>17453</v>
      </c>
      <c r="G31" s="490">
        <f t="shared" si="6"/>
        <v>0</v>
      </c>
      <c r="H31" s="490">
        <f t="shared" si="6"/>
        <v>17775</v>
      </c>
      <c r="I31" s="490">
        <f t="shared" si="6"/>
        <v>25583</v>
      </c>
      <c r="J31" s="490">
        <f t="shared" si="6"/>
        <v>0</v>
      </c>
      <c r="K31" s="490">
        <f t="shared" si="6"/>
        <v>0</v>
      </c>
      <c r="L31" s="490">
        <f t="shared" si="1"/>
        <v>272584</v>
      </c>
      <c r="M31" s="492">
        <f t="shared" si="6"/>
        <v>58415</v>
      </c>
      <c r="N31" s="133"/>
    </row>
    <row r="32" spans="1:14" ht="31.5">
      <c r="A32" s="461" t="s">
        <v>537</v>
      </c>
      <c r="B32" s="462" t="s">
        <v>538</v>
      </c>
      <c r="C32" s="268"/>
      <c r="D32" s="268"/>
      <c r="E32" s="268"/>
      <c r="F32" s="268"/>
      <c r="G32" s="268"/>
      <c r="H32" s="268"/>
      <c r="I32" s="268"/>
      <c r="J32" s="268"/>
      <c r="K32" s="268"/>
      <c r="L32" s="490">
        <f t="shared" si="1"/>
        <v>0</v>
      </c>
      <c r="M32" s="269"/>
    </row>
    <row r="33" spans="1:13" ht="32.25" thickBot="1">
      <c r="A33" s="465" t="s">
        <v>539</v>
      </c>
      <c r="B33" s="466" t="s">
        <v>540</v>
      </c>
      <c r="C33" s="270"/>
      <c r="D33" s="270"/>
      <c r="E33" s="270"/>
      <c r="F33" s="270"/>
      <c r="G33" s="270"/>
      <c r="H33" s="270"/>
      <c r="I33" s="270"/>
      <c r="J33" s="270"/>
      <c r="K33" s="270"/>
      <c r="L33" s="549">
        <f t="shared" si="1"/>
        <v>0</v>
      </c>
      <c r="M33" s="271"/>
    </row>
    <row r="34" spans="1:13" ht="32.25" thickBot="1">
      <c r="A34" s="467" t="s">
        <v>541</v>
      </c>
      <c r="B34" s="468" t="s">
        <v>542</v>
      </c>
      <c r="C34" s="493">
        <f t="shared" ref="C34:K34" si="7">C31+C32+C33</f>
        <v>195660</v>
      </c>
      <c r="D34" s="493">
        <f t="shared" si="7"/>
        <v>16113</v>
      </c>
      <c r="E34" s="493">
        <f t="shared" si="7"/>
        <v>0</v>
      </c>
      <c r="F34" s="493">
        <f t="shared" si="7"/>
        <v>17453</v>
      </c>
      <c r="G34" s="493">
        <f t="shared" si="7"/>
        <v>0</v>
      </c>
      <c r="H34" s="493">
        <f t="shared" si="7"/>
        <v>17775</v>
      </c>
      <c r="I34" s="493">
        <f t="shared" si="7"/>
        <v>25583</v>
      </c>
      <c r="J34" s="493">
        <f t="shared" si="7"/>
        <v>0</v>
      </c>
      <c r="K34" s="493">
        <f t="shared" si="7"/>
        <v>0</v>
      </c>
      <c r="L34" s="493">
        <f t="shared" si="1"/>
        <v>272584</v>
      </c>
      <c r="M34" s="494">
        <f>M31+M32+M33</f>
        <v>58415</v>
      </c>
    </row>
    <row r="35" spans="1:13">
      <c r="A35" s="469"/>
      <c r="B35" s="470"/>
      <c r="C35" s="471"/>
      <c r="D35" s="471"/>
      <c r="E35" s="471"/>
      <c r="F35" s="471"/>
      <c r="G35" s="471"/>
      <c r="H35" s="471"/>
      <c r="I35" s="471"/>
      <c r="J35" s="471"/>
      <c r="K35" s="471"/>
    </row>
    <row r="36" spans="1:13">
      <c r="A36" s="472" t="s">
        <v>543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1"/>
    </row>
    <row r="37" spans="1:13">
      <c r="A37" s="469"/>
      <c r="B37" s="470"/>
      <c r="C37" s="471"/>
      <c r="D37" s="471"/>
      <c r="E37" s="471"/>
      <c r="F37" s="471"/>
      <c r="G37" s="471"/>
      <c r="H37" s="471"/>
      <c r="I37" s="471"/>
      <c r="J37" s="471"/>
      <c r="K37" s="471"/>
    </row>
    <row r="38" spans="1:13">
      <c r="A38" s="582" t="s">
        <v>7</v>
      </c>
      <c r="B38" s="606">
        <f>pdeReportingDate</f>
        <v>45989</v>
      </c>
      <c r="C38" s="606"/>
      <c r="D38" s="606"/>
      <c r="E38" s="606"/>
      <c r="F38" s="606"/>
      <c r="G38" s="606"/>
      <c r="H38" s="606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07" t="str">
        <f>authorName</f>
        <v>Павлин Радев</v>
      </c>
      <c r="C40" s="607"/>
      <c r="D40" s="607"/>
      <c r="E40" s="607"/>
      <c r="F40" s="607"/>
      <c r="G40" s="607"/>
      <c r="H40" s="607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08"/>
      <c r="C42" s="608"/>
      <c r="D42" s="608"/>
      <c r="E42" s="608"/>
      <c r="F42" s="608"/>
      <c r="G42" s="608"/>
      <c r="H42" s="608"/>
    </row>
    <row r="43" spans="1:13">
      <c r="A43" s="584"/>
      <c r="B43" s="605" t="s">
        <v>293</v>
      </c>
      <c r="C43" s="605"/>
      <c r="D43" s="605"/>
      <c r="E43" s="605"/>
      <c r="F43" s="484"/>
      <c r="G43" s="38"/>
      <c r="H43" s="35"/>
    </row>
    <row r="44" spans="1:13">
      <c r="A44" s="584"/>
      <c r="B44" s="605" t="s">
        <v>293</v>
      </c>
      <c r="C44" s="605"/>
      <c r="D44" s="605"/>
      <c r="E44" s="605"/>
      <c r="F44" s="484"/>
      <c r="G44" s="38"/>
      <c r="H44" s="35"/>
    </row>
    <row r="45" spans="1:13">
      <c r="A45" s="584"/>
      <c r="B45" s="605" t="s">
        <v>293</v>
      </c>
      <c r="C45" s="605"/>
      <c r="D45" s="605"/>
      <c r="E45" s="605"/>
      <c r="F45" s="484"/>
      <c r="G45" s="38"/>
      <c r="H45" s="35"/>
    </row>
    <row r="46" spans="1:13">
      <c r="A46" s="584"/>
      <c r="B46" s="605" t="s">
        <v>293</v>
      </c>
      <c r="C46" s="605"/>
      <c r="D46" s="605"/>
      <c r="E46" s="605"/>
      <c r="F46" s="484"/>
      <c r="G46" s="38"/>
      <c r="H46" s="35"/>
    </row>
    <row r="47" spans="1:13">
      <c r="A47" s="584"/>
      <c r="B47" s="605"/>
      <c r="C47" s="605"/>
      <c r="D47" s="605"/>
      <c r="E47" s="605"/>
      <c r="F47" s="484"/>
      <c r="G47" s="38"/>
      <c r="H47" s="35"/>
    </row>
    <row r="48" spans="1:13">
      <c r="A48" s="584"/>
      <c r="B48" s="605"/>
      <c r="C48" s="605"/>
      <c r="D48" s="605"/>
      <c r="E48" s="605"/>
      <c r="F48" s="484"/>
      <c r="G48" s="38"/>
      <c r="H48" s="35"/>
    </row>
    <row r="49" spans="1:8">
      <c r="A49" s="584"/>
      <c r="B49" s="605"/>
      <c r="C49" s="605"/>
      <c r="D49" s="605"/>
      <c r="E49" s="605"/>
      <c r="F49" s="484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G11" zoomScale="80" zoomScaleNormal="80" zoomScaleSheetLayoutView="80" workbookViewId="0">
      <selection activeCell="R42" sqref="R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ЗЪРНЕНИ ХРАНИ БЪЛГАРИЯ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175410085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6" t="s">
        <v>483</v>
      </c>
      <c r="B7" s="627"/>
      <c r="C7" s="630" t="s">
        <v>27</v>
      </c>
      <c r="D7" s="287" t="s">
        <v>564</v>
      </c>
      <c r="E7" s="287"/>
      <c r="F7" s="287"/>
      <c r="G7" s="287"/>
      <c r="H7" s="287" t="s">
        <v>565</v>
      </c>
      <c r="I7" s="287"/>
      <c r="J7" s="622" t="s">
        <v>566</v>
      </c>
      <c r="K7" s="287" t="s">
        <v>567</v>
      </c>
      <c r="L7" s="287"/>
      <c r="M7" s="287"/>
      <c r="N7" s="287"/>
      <c r="O7" s="287" t="s">
        <v>565</v>
      </c>
      <c r="P7" s="287"/>
      <c r="Q7" s="622" t="s">
        <v>568</v>
      </c>
      <c r="R7" s="624" t="s">
        <v>569</v>
      </c>
    </row>
    <row r="8" spans="1:19" s="88" customFormat="1" ht="66.75" customHeight="1">
      <c r="A8" s="628"/>
      <c r="B8" s="629"/>
      <c r="C8" s="631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3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3"/>
      <c r="R8" s="625"/>
    </row>
    <row r="9" spans="1:19" s="88" customFormat="1" ht="16.5" thickBot="1">
      <c r="A9" s="309" t="s">
        <v>579</v>
      </c>
      <c r="B9" s="301"/>
      <c r="C9" s="302" t="s">
        <v>34</v>
      </c>
      <c r="D9" s="303">
        <v>1</v>
      </c>
      <c r="E9" s="303">
        <v>2</v>
      </c>
      <c r="F9" s="303">
        <v>3</v>
      </c>
      <c r="G9" s="303">
        <v>4</v>
      </c>
      <c r="H9" s="303">
        <v>5</v>
      </c>
      <c r="I9" s="303">
        <v>6</v>
      </c>
      <c r="J9" s="303">
        <v>7</v>
      </c>
      <c r="K9" s="303">
        <v>8</v>
      </c>
      <c r="L9" s="303">
        <v>9</v>
      </c>
      <c r="M9" s="303">
        <v>10</v>
      </c>
      <c r="N9" s="303">
        <v>11</v>
      </c>
      <c r="O9" s="303">
        <v>12</v>
      </c>
      <c r="P9" s="303">
        <v>13</v>
      </c>
      <c r="Q9" s="303">
        <v>14</v>
      </c>
      <c r="R9" s="304">
        <v>15</v>
      </c>
      <c r="S9" s="589"/>
    </row>
    <row r="10" spans="1:19">
      <c r="A10" s="310" t="s">
        <v>580</v>
      </c>
      <c r="B10" s="305" t="s">
        <v>581</v>
      </c>
      <c r="C10" s="30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8"/>
    </row>
    <row r="11" spans="1:19">
      <c r="A11" s="289" t="s">
        <v>582</v>
      </c>
      <c r="B11" s="273" t="s">
        <v>583</v>
      </c>
      <c r="C11" s="121" t="s">
        <v>584</v>
      </c>
      <c r="D11" s="280">
        <v>8561</v>
      </c>
      <c r="E11" s="280"/>
      <c r="F11" s="280"/>
      <c r="G11" s="276">
        <f>D11+E11-F11</f>
        <v>8561</v>
      </c>
      <c r="H11" s="280"/>
      <c r="I11" s="280"/>
      <c r="J11" s="276">
        <f>G11+H11-I11</f>
        <v>8561</v>
      </c>
      <c r="K11" s="280"/>
      <c r="L11" s="280"/>
      <c r="M11" s="280"/>
      <c r="N11" s="276">
        <f>K11+L11-M11</f>
        <v>0</v>
      </c>
      <c r="O11" s="280"/>
      <c r="P11" s="280"/>
      <c r="Q11" s="276">
        <f t="shared" ref="Q11:Q28" si="0">N11+O11-P11</f>
        <v>0</v>
      </c>
      <c r="R11" s="290">
        <f t="shared" ref="R11:R28" si="1">J11-Q11</f>
        <v>8561</v>
      </c>
    </row>
    <row r="12" spans="1:19">
      <c r="A12" s="289" t="s">
        <v>585</v>
      </c>
      <c r="B12" s="273" t="s">
        <v>586</v>
      </c>
      <c r="C12" s="121" t="s">
        <v>587</v>
      </c>
      <c r="D12" s="280">
        <v>13070</v>
      </c>
      <c r="E12" s="280">
        <v>376</v>
      </c>
      <c r="F12" s="280"/>
      <c r="G12" s="276">
        <f t="shared" ref="G12:G42" si="2">D12+E12-F12</f>
        <v>13446</v>
      </c>
      <c r="H12" s="280"/>
      <c r="I12" s="280"/>
      <c r="J12" s="276">
        <f t="shared" ref="J12:J42" si="3">G12+H12-I12</f>
        <v>13446</v>
      </c>
      <c r="K12" s="280">
        <v>4142</v>
      </c>
      <c r="L12" s="280">
        <v>291</v>
      </c>
      <c r="M12" s="280"/>
      <c r="N12" s="276">
        <f t="shared" ref="N12:N42" si="4">K12+L12-M12</f>
        <v>4433</v>
      </c>
      <c r="O12" s="280"/>
      <c r="P12" s="280"/>
      <c r="Q12" s="276">
        <f t="shared" si="0"/>
        <v>4433</v>
      </c>
      <c r="R12" s="290">
        <f t="shared" si="1"/>
        <v>9013</v>
      </c>
    </row>
    <row r="13" spans="1:19">
      <c r="A13" s="289" t="s">
        <v>588</v>
      </c>
      <c r="B13" s="273" t="s">
        <v>589</v>
      </c>
      <c r="C13" s="121" t="s">
        <v>590</v>
      </c>
      <c r="D13" s="280">
        <v>75611</v>
      </c>
      <c r="E13" s="280">
        <v>1052</v>
      </c>
      <c r="F13" s="280">
        <v>3</v>
      </c>
      <c r="G13" s="276">
        <f t="shared" si="2"/>
        <v>76660</v>
      </c>
      <c r="H13" s="280"/>
      <c r="I13" s="280"/>
      <c r="J13" s="276">
        <f t="shared" si="3"/>
        <v>76660</v>
      </c>
      <c r="K13" s="280">
        <v>44350</v>
      </c>
      <c r="L13" s="280">
        <v>2061</v>
      </c>
      <c r="M13" s="280">
        <v>3</v>
      </c>
      <c r="N13" s="276">
        <f t="shared" si="4"/>
        <v>46408</v>
      </c>
      <c r="O13" s="280"/>
      <c r="P13" s="280"/>
      <c r="Q13" s="276">
        <f t="shared" si="0"/>
        <v>46408</v>
      </c>
      <c r="R13" s="290">
        <f t="shared" si="1"/>
        <v>30252</v>
      </c>
    </row>
    <row r="14" spans="1:19">
      <c r="A14" s="289" t="s">
        <v>591</v>
      </c>
      <c r="B14" s="273" t="s">
        <v>592</v>
      </c>
      <c r="C14" s="121" t="s">
        <v>593</v>
      </c>
      <c r="D14" s="280"/>
      <c r="E14" s="280"/>
      <c r="F14" s="280"/>
      <c r="G14" s="276">
        <f t="shared" si="2"/>
        <v>0</v>
      </c>
      <c r="H14" s="280"/>
      <c r="I14" s="280"/>
      <c r="J14" s="276">
        <f t="shared" si="3"/>
        <v>0</v>
      </c>
      <c r="K14" s="280"/>
      <c r="L14" s="280"/>
      <c r="M14" s="280"/>
      <c r="N14" s="276">
        <f t="shared" si="4"/>
        <v>0</v>
      </c>
      <c r="O14" s="280"/>
      <c r="P14" s="280"/>
      <c r="Q14" s="276">
        <f t="shared" si="0"/>
        <v>0</v>
      </c>
      <c r="R14" s="290">
        <f t="shared" si="1"/>
        <v>0</v>
      </c>
    </row>
    <row r="15" spans="1:19">
      <c r="A15" s="289" t="s">
        <v>594</v>
      </c>
      <c r="B15" s="273" t="s">
        <v>595</v>
      </c>
      <c r="C15" s="121" t="s">
        <v>596</v>
      </c>
      <c r="D15" s="280">
        <v>3280</v>
      </c>
      <c r="E15" s="280">
        <v>529</v>
      </c>
      <c r="F15" s="280">
        <v>82</v>
      </c>
      <c r="G15" s="276">
        <f t="shared" si="2"/>
        <v>3727</v>
      </c>
      <c r="H15" s="280"/>
      <c r="I15" s="280"/>
      <c r="J15" s="276">
        <f t="shared" si="3"/>
        <v>3727</v>
      </c>
      <c r="K15" s="280">
        <v>2332</v>
      </c>
      <c r="L15" s="280">
        <v>283</v>
      </c>
      <c r="M15" s="280">
        <v>82</v>
      </c>
      <c r="N15" s="276">
        <f t="shared" si="4"/>
        <v>2533</v>
      </c>
      <c r="O15" s="280"/>
      <c r="P15" s="280"/>
      <c r="Q15" s="276">
        <f t="shared" si="0"/>
        <v>2533</v>
      </c>
      <c r="R15" s="290">
        <f t="shared" si="1"/>
        <v>1194</v>
      </c>
    </row>
    <row r="16" spans="1:19">
      <c r="A16" s="311" t="s">
        <v>597</v>
      </c>
      <c r="B16" s="273" t="s">
        <v>598</v>
      </c>
      <c r="C16" s="121" t="s">
        <v>599</v>
      </c>
      <c r="D16" s="280">
        <v>33559</v>
      </c>
      <c r="E16" s="280">
        <v>497</v>
      </c>
      <c r="F16" s="280">
        <v>1</v>
      </c>
      <c r="G16" s="276">
        <f t="shared" si="2"/>
        <v>34055</v>
      </c>
      <c r="H16" s="280"/>
      <c r="I16" s="280"/>
      <c r="J16" s="276">
        <f t="shared" si="3"/>
        <v>34055</v>
      </c>
      <c r="K16" s="280">
        <v>23873</v>
      </c>
      <c r="L16" s="280">
        <v>1453</v>
      </c>
      <c r="M16" s="280">
        <v>1</v>
      </c>
      <c r="N16" s="276">
        <f t="shared" si="4"/>
        <v>25325</v>
      </c>
      <c r="O16" s="280"/>
      <c r="P16" s="280"/>
      <c r="Q16" s="276">
        <f t="shared" si="0"/>
        <v>25325</v>
      </c>
      <c r="R16" s="290">
        <f t="shared" si="1"/>
        <v>8730</v>
      </c>
    </row>
    <row r="17" spans="1:18" ht="31.5">
      <c r="A17" s="289" t="s">
        <v>600</v>
      </c>
      <c r="B17" s="123" t="s">
        <v>601</v>
      </c>
      <c r="C17" s="122" t="s">
        <v>602</v>
      </c>
      <c r="D17" s="280">
        <v>7283</v>
      </c>
      <c r="E17" s="280">
        <v>5740</v>
      </c>
      <c r="F17" s="280">
        <v>1146</v>
      </c>
      <c r="G17" s="276">
        <f t="shared" si="2"/>
        <v>11877</v>
      </c>
      <c r="H17" s="280"/>
      <c r="I17" s="280"/>
      <c r="J17" s="276">
        <f t="shared" si="3"/>
        <v>11877</v>
      </c>
      <c r="K17" s="280"/>
      <c r="L17" s="592"/>
      <c r="M17" s="280"/>
      <c r="N17" s="276">
        <f t="shared" si="4"/>
        <v>0</v>
      </c>
      <c r="O17" s="280"/>
      <c r="P17" s="280"/>
      <c r="Q17" s="276">
        <f t="shared" si="0"/>
        <v>0</v>
      </c>
      <c r="R17" s="290">
        <f t="shared" si="1"/>
        <v>11877</v>
      </c>
    </row>
    <row r="18" spans="1:18">
      <c r="A18" s="289" t="s">
        <v>603</v>
      </c>
      <c r="B18" s="123" t="s">
        <v>604</v>
      </c>
      <c r="C18" s="121" t="s">
        <v>605</v>
      </c>
      <c r="D18" s="280">
        <v>1098</v>
      </c>
      <c r="E18" s="280"/>
      <c r="F18" s="280"/>
      <c r="G18" s="276">
        <f t="shared" si="2"/>
        <v>1098</v>
      </c>
      <c r="H18" s="280"/>
      <c r="I18" s="280"/>
      <c r="J18" s="276">
        <f t="shared" si="3"/>
        <v>1098</v>
      </c>
      <c r="K18" s="280"/>
      <c r="L18" s="280"/>
      <c r="M18" s="280"/>
      <c r="N18" s="276">
        <f t="shared" si="4"/>
        <v>0</v>
      </c>
      <c r="O18" s="280"/>
      <c r="P18" s="280"/>
      <c r="Q18" s="276">
        <f t="shared" si="0"/>
        <v>0</v>
      </c>
      <c r="R18" s="290">
        <f t="shared" si="1"/>
        <v>1098</v>
      </c>
    </row>
    <row r="19" spans="1:18">
      <c r="A19" s="289"/>
      <c r="B19" s="274" t="s">
        <v>546</v>
      </c>
      <c r="C19" s="124" t="s">
        <v>606</v>
      </c>
      <c r="D19" s="281">
        <f>SUM(D11:D18)</f>
        <v>142462</v>
      </c>
      <c r="E19" s="281">
        <f>SUM(E11:E18)</f>
        <v>8194</v>
      </c>
      <c r="F19" s="281">
        <f>SUM(F11:F18)</f>
        <v>1232</v>
      </c>
      <c r="G19" s="276">
        <f t="shared" si="2"/>
        <v>149424</v>
      </c>
      <c r="H19" s="281">
        <f>SUM(H11:H18)</f>
        <v>0</v>
      </c>
      <c r="I19" s="281">
        <f>SUM(I11:I18)</f>
        <v>0</v>
      </c>
      <c r="J19" s="276">
        <f t="shared" si="3"/>
        <v>149424</v>
      </c>
      <c r="K19" s="281">
        <f>SUM(K11:K18)</f>
        <v>74697</v>
      </c>
      <c r="L19" s="281">
        <f>SUM(L11:L18)</f>
        <v>4088</v>
      </c>
      <c r="M19" s="281">
        <f>SUM(M11:M18)</f>
        <v>86</v>
      </c>
      <c r="N19" s="276">
        <f t="shared" si="4"/>
        <v>78699</v>
      </c>
      <c r="O19" s="281">
        <f>SUM(O11:O18)</f>
        <v>0</v>
      </c>
      <c r="P19" s="281">
        <f>SUM(P11:P18)</f>
        <v>0</v>
      </c>
      <c r="Q19" s="276">
        <f t="shared" si="0"/>
        <v>78699</v>
      </c>
      <c r="R19" s="290">
        <f t="shared" si="1"/>
        <v>70725</v>
      </c>
    </row>
    <row r="20" spans="1:18">
      <c r="A20" s="291" t="s">
        <v>607</v>
      </c>
      <c r="B20" s="275" t="s">
        <v>608</v>
      </c>
      <c r="C20" s="124" t="s">
        <v>609</v>
      </c>
      <c r="D20" s="280">
        <v>139706</v>
      </c>
      <c r="E20" s="280">
        <v>9</v>
      </c>
      <c r="F20" s="280">
        <v>3</v>
      </c>
      <c r="G20" s="276">
        <f t="shared" si="2"/>
        <v>139712</v>
      </c>
      <c r="H20" s="280">
        <v>496</v>
      </c>
      <c r="I20" s="280"/>
      <c r="J20" s="276">
        <f t="shared" si="3"/>
        <v>140208</v>
      </c>
      <c r="K20" s="280"/>
      <c r="L20" s="280"/>
      <c r="M20" s="280"/>
      <c r="N20" s="276">
        <f t="shared" si="4"/>
        <v>0</v>
      </c>
      <c r="O20" s="280"/>
      <c r="P20" s="280"/>
      <c r="Q20" s="276">
        <f t="shared" si="0"/>
        <v>0</v>
      </c>
      <c r="R20" s="290">
        <f t="shared" si="1"/>
        <v>140208</v>
      </c>
    </row>
    <row r="21" spans="1:18">
      <c r="A21" s="291"/>
      <c r="B21" s="275"/>
      <c r="C21" s="124"/>
      <c r="D21" s="280"/>
      <c r="E21" s="280"/>
      <c r="F21" s="280"/>
      <c r="G21" s="276"/>
      <c r="H21" s="280"/>
      <c r="I21" s="280"/>
      <c r="J21" s="276"/>
      <c r="K21" s="280"/>
      <c r="L21" s="280"/>
      <c r="M21" s="280"/>
      <c r="N21" s="276"/>
      <c r="O21" s="280"/>
      <c r="P21" s="280"/>
      <c r="Q21" s="276"/>
      <c r="R21" s="290"/>
    </row>
    <row r="22" spans="1:18">
      <c r="A22" s="288" t="s">
        <v>610</v>
      </c>
      <c r="B22" s="275" t="s">
        <v>611</v>
      </c>
      <c r="C22" s="124" t="s">
        <v>612</v>
      </c>
      <c r="D22" s="280"/>
      <c r="E22" s="280"/>
      <c r="F22" s="280"/>
      <c r="G22" s="276">
        <f t="shared" si="2"/>
        <v>0</v>
      </c>
      <c r="H22" s="280"/>
      <c r="I22" s="280"/>
      <c r="J22" s="276">
        <f t="shared" si="3"/>
        <v>0</v>
      </c>
      <c r="K22" s="280"/>
      <c r="L22" s="280"/>
      <c r="M22" s="280"/>
      <c r="N22" s="276">
        <f t="shared" si="4"/>
        <v>0</v>
      </c>
      <c r="O22" s="280"/>
      <c r="P22" s="280"/>
      <c r="Q22" s="276">
        <f t="shared" si="0"/>
        <v>0</v>
      </c>
      <c r="R22" s="290">
        <f t="shared" si="1"/>
        <v>0</v>
      </c>
    </row>
    <row r="23" spans="1:18">
      <c r="A23" s="288" t="s">
        <v>613</v>
      </c>
      <c r="B23" s="272" t="s">
        <v>614</v>
      </c>
      <c r="C23" s="121"/>
      <c r="D23" s="282"/>
      <c r="E23" s="282"/>
      <c r="F23" s="282"/>
      <c r="G23" s="276">
        <f t="shared" si="2"/>
        <v>0</v>
      </c>
      <c r="H23" s="282"/>
      <c r="I23" s="282"/>
      <c r="J23" s="276">
        <f t="shared" si="3"/>
        <v>0</v>
      </c>
      <c r="K23" s="282"/>
      <c r="L23" s="282"/>
      <c r="M23" s="282"/>
      <c r="N23" s="276">
        <f t="shared" si="4"/>
        <v>0</v>
      </c>
      <c r="O23" s="282"/>
      <c r="P23" s="282"/>
      <c r="Q23" s="276">
        <f t="shared" si="0"/>
        <v>0</v>
      </c>
      <c r="R23" s="290">
        <f t="shared" si="1"/>
        <v>0</v>
      </c>
    </row>
    <row r="24" spans="1:18">
      <c r="A24" s="289" t="s">
        <v>582</v>
      </c>
      <c r="B24" s="273" t="s">
        <v>615</v>
      </c>
      <c r="C24" s="121" t="s">
        <v>616</v>
      </c>
      <c r="D24" s="280">
        <v>370</v>
      </c>
      <c r="E24" s="280"/>
      <c r="F24" s="280"/>
      <c r="G24" s="276">
        <f t="shared" si="2"/>
        <v>370</v>
      </c>
      <c r="H24" s="280"/>
      <c r="I24" s="280"/>
      <c r="J24" s="276">
        <f t="shared" si="3"/>
        <v>370</v>
      </c>
      <c r="K24" s="280">
        <v>207</v>
      </c>
      <c r="L24" s="280"/>
      <c r="M24" s="280"/>
      <c r="N24" s="276">
        <f t="shared" si="4"/>
        <v>207</v>
      </c>
      <c r="O24" s="280"/>
      <c r="P24" s="280"/>
      <c r="Q24" s="276">
        <f t="shared" si="0"/>
        <v>207</v>
      </c>
      <c r="R24" s="290">
        <f t="shared" si="1"/>
        <v>163</v>
      </c>
    </row>
    <row r="25" spans="1:18">
      <c r="A25" s="289" t="s">
        <v>585</v>
      </c>
      <c r="B25" s="273" t="s">
        <v>617</v>
      </c>
      <c r="C25" s="121" t="s">
        <v>618</v>
      </c>
      <c r="D25" s="280">
        <v>319</v>
      </c>
      <c r="E25" s="280"/>
      <c r="F25" s="280">
        <v>2</v>
      </c>
      <c r="G25" s="276">
        <f t="shared" si="2"/>
        <v>317</v>
      </c>
      <c r="H25" s="280"/>
      <c r="I25" s="280"/>
      <c r="J25" s="276">
        <f t="shared" si="3"/>
        <v>317</v>
      </c>
      <c r="K25" s="280">
        <v>135</v>
      </c>
      <c r="L25" s="280"/>
      <c r="M25" s="280"/>
      <c r="N25" s="276">
        <f t="shared" si="4"/>
        <v>135</v>
      </c>
      <c r="O25" s="280"/>
      <c r="P25" s="280"/>
      <c r="Q25" s="276">
        <f t="shared" si="0"/>
        <v>135</v>
      </c>
      <c r="R25" s="290">
        <f t="shared" si="1"/>
        <v>182</v>
      </c>
    </row>
    <row r="26" spans="1:18">
      <c r="A26" s="292" t="s">
        <v>588</v>
      </c>
      <c r="B26" s="123" t="s">
        <v>619</v>
      </c>
      <c r="C26" s="121" t="s">
        <v>620</v>
      </c>
      <c r="D26" s="280"/>
      <c r="E26" s="280"/>
      <c r="F26" s="280"/>
      <c r="G26" s="276">
        <f t="shared" si="2"/>
        <v>0</v>
      </c>
      <c r="H26" s="280"/>
      <c r="I26" s="280"/>
      <c r="J26" s="276">
        <f t="shared" si="3"/>
        <v>0</v>
      </c>
      <c r="K26" s="280">
        <v>0</v>
      </c>
      <c r="L26" s="280"/>
      <c r="M26" s="280"/>
      <c r="N26" s="276">
        <f t="shared" si="4"/>
        <v>0</v>
      </c>
      <c r="O26" s="280"/>
      <c r="P26" s="280"/>
      <c r="Q26" s="276">
        <f t="shared" si="0"/>
        <v>0</v>
      </c>
      <c r="R26" s="290">
        <f t="shared" si="1"/>
        <v>0</v>
      </c>
    </row>
    <row r="27" spans="1:18">
      <c r="A27" s="289" t="s">
        <v>591</v>
      </c>
      <c r="B27" s="125" t="s">
        <v>604</v>
      </c>
      <c r="C27" s="121" t="s">
        <v>621</v>
      </c>
      <c r="D27" s="280">
        <v>2202</v>
      </c>
      <c r="E27" s="280">
        <v>14</v>
      </c>
      <c r="F27" s="280"/>
      <c r="G27" s="276">
        <f t="shared" si="2"/>
        <v>2216</v>
      </c>
      <c r="H27" s="280"/>
      <c r="I27" s="280"/>
      <c r="J27" s="276">
        <f t="shared" si="3"/>
        <v>2216</v>
      </c>
      <c r="K27" s="280">
        <v>1703</v>
      </c>
      <c r="L27" s="280">
        <v>62</v>
      </c>
      <c r="M27" s="280"/>
      <c r="N27" s="276">
        <f t="shared" si="4"/>
        <v>1765</v>
      </c>
      <c r="O27" s="280"/>
      <c r="P27" s="280"/>
      <c r="Q27" s="276">
        <f t="shared" si="0"/>
        <v>1765</v>
      </c>
      <c r="R27" s="290">
        <f t="shared" si="1"/>
        <v>451</v>
      </c>
    </row>
    <row r="28" spans="1:18">
      <c r="A28" s="289"/>
      <c r="B28" s="274" t="s">
        <v>554</v>
      </c>
      <c r="C28" s="126" t="s">
        <v>622</v>
      </c>
      <c r="D28" s="283">
        <f>SUM(D24:D27)</f>
        <v>2891</v>
      </c>
      <c r="E28" s="283">
        <f t="shared" ref="E28:P28" si="5">SUM(E24:E27)</f>
        <v>14</v>
      </c>
      <c r="F28" s="283">
        <f t="shared" si="5"/>
        <v>2</v>
      </c>
      <c r="G28" s="284">
        <f t="shared" si="2"/>
        <v>2903</v>
      </c>
      <c r="H28" s="283">
        <f t="shared" si="5"/>
        <v>0</v>
      </c>
      <c r="I28" s="283">
        <f t="shared" si="5"/>
        <v>0</v>
      </c>
      <c r="J28" s="284">
        <f t="shared" si="3"/>
        <v>2903</v>
      </c>
      <c r="K28" s="283">
        <f t="shared" si="5"/>
        <v>2045</v>
      </c>
      <c r="L28" s="283">
        <f t="shared" si="5"/>
        <v>62</v>
      </c>
      <c r="M28" s="283">
        <f t="shared" si="5"/>
        <v>0</v>
      </c>
      <c r="N28" s="284">
        <f t="shared" si="4"/>
        <v>2107</v>
      </c>
      <c r="O28" s="283">
        <f t="shared" si="5"/>
        <v>0</v>
      </c>
      <c r="P28" s="283">
        <f t="shared" si="5"/>
        <v>0</v>
      </c>
      <c r="Q28" s="284">
        <f t="shared" si="0"/>
        <v>2107</v>
      </c>
      <c r="R28" s="293">
        <f t="shared" si="1"/>
        <v>796</v>
      </c>
    </row>
    <row r="29" spans="1:18">
      <c r="A29" s="288" t="s">
        <v>623</v>
      </c>
      <c r="B29" s="277" t="s">
        <v>624</v>
      </c>
      <c r="C29" s="127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94"/>
    </row>
    <row r="30" spans="1:18">
      <c r="A30" s="289" t="s">
        <v>582</v>
      </c>
      <c r="B30" s="278" t="s">
        <v>625</v>
      </c>
      <c r="C30" s="128" t="s">
        <v>626</v>
      </c>
      <c r="D30" s="286">
        <f>SUM(D31:D34)</f>
        <v>944</v>
      </c>
      <c r="E30" s="286">
        <f t="shared" ref="E30:P30" si="6">SUM(E31:E34)</f>
        <v>0</v>
      </c>
      <c r="F30" s="286">
        <f t="shared" si="6"/>
        <v>0</v>
      </c>
      <c r="G30" s="286">
        <f t="shared" si="2"/>
        <v>944</v>
      </c>
      <c r="H30" s="286">
        <f t="shared" si="6"/>
        <v>0</v>
      </c>
      <c r="I30" s="286">
        <f t="shared" si="6"/>
        <v>25</v>
      </c>
      <c r="J30" s="286">
        <f t="shared" si="3"/>
        <v>919</v>
      </c>
      <c r="K30" s="286">
        <f t="shared" si="6"/>
        <v>0</v>
      </c>
      <c r="L30" s="286">
        <f t="shared" si="6"/>
        <v>0</v>
      </c>
      <c r="M30" s="286">
        <f t="shared" si="6"/>
        <v>0</v>
      </c>
      <c r="N30" s="286">
        <f t="shared" si="4"/>
        <v>0</v>
      </c>
      <c r="O30" s="286">
        <f t="shared" si="6"/>
        <v>0</v>
      </c>
      <c r="P30" s="286">
        <f t="shared" si="6"/>
        <v>0</v>
      </c>
      <c r="Q30" s="286">
        <f>N30+O30-P30</f>
        <v>0</v>
      </c>
      <c r="R30" s="295">
        <f>J30-Q30</f>
        <v>919</v>
      </c>
    </row>
    <row r="31" spans="1:18">
      <c r="A31" s="289"/>
      <c r="B31" s="273" t="s">
        <v>126</v>
      </c>
      <c r="C31" s="121" t="s">
        <v>627</v>
      </c>
      <c r="D31" s="280"/>
      <c r="E31" s="280"/>
      <c r="F31" s="280"/>
      <c r="G31" s="276">
        <f t="shared" si="2"/>
        <v>0</v>
      </c>
      <c r="H31" s="280"/>
      <c r="I31" s="280"/>
      <c r="J31" s="276">
        <f t="shared" si="3"/>
        <v>0</v>
      </c>
      <c r="K31" s="280"/>
      <c r="L31" s="280"/>
      <c r="M31" s="280"/>
      <c r="N31" s="276">
        <f t="shared" si="4"/>
        <v>0</v>
      </c>
      <c r="O31" s="280"/>
      <c r="P31" s="280"/>
      <c r="Q31" s="276">
        <f t="shared" ref="Q31:Q42" si="7">N31+O31-P31</f>
        <v>0</v>
      </c>
      <c r="R31" s="290">
        <f t="shared" ref="R31:R42" si="8">J31-Q31</f>
        <v>0</v>
      </c>
    </row>
    <row r="32" spans="1:18">
      <c r="A32" s="289"/>
      <c r="B32" s="273" t="s">
        <v>128</v>
      </c>
      <c r="C32" s="121" t="s">
        <v>628</v>
      </c>
      <c r="D32" s="280"/>
      <c r="E32" s="280"/>
      <c r="F32" s="280"/>
      <c r="G32" s="276">
        <f t="shared" si="2"/>
        <v>0</v>
      </c>
      <c r="H32" s="280"/>
      <c r="I32" s="280"/>
      <c r="J32" s="276">
        <f t="shared" si="3"/>
        <v>0</v>
      </c>
      <c r="K32" s="280"/>
      <c r="L32" s="280"/>
      <c r="M32" s="280"/>
      <c r="N32" s="276">
        <f t="shared" si="4"/>
        <v>0</v>
      </c>
      <c r="O32" s="280"/>
      <c r="P32" s="280"/>
      <c r="Q32" s="276">
        <f t="shared" si="7"/>
        <v>0</v>
      </c>
      <c r="R32" s="290">
        <f t="shared" si="8"/>
        <v>0</v>
      </c>
    </row>
    <row r="33" spans="1:18">
      <c r="A33" s="289"/>
      <c r="B33" s="273" t="s">
        <v>132</v>
      </c>
      <c r="C33" s="121" t="s">
        <v>629</v>
      </c>
      <c r="D33" s="280">
        <v>944</v>
      </c>
      <c r="E33" s="280"/>
      <c r="F33" s="280"/>
      <c r="G33" s="276">
        <f t="shared" si="2"/>
        <v>944</v>
      </c>
      <c r="H33" s="280"/>
      <c r="I33" s="280">
        <v>25</v>
      </c>
      <c r="J33" s="276">
        <f t="shared" si="3"/>
        <v>919</v>
      </c>
      <c r="K33" s="280"/>
      <c r="L33" s="280"/>
      <c r="M33" s="280"/>
      <c r="N33" s="276">
        <f t="shared" si="4"/>
        <v>0</v>
      </c>
      <c r="O33" s="280"/>
      <c r="P33" s="280"/>
      <c r="Q33" s="276">
        <f t="shared" si="7"/>
        <v>0</v>
      </c>
      <c r="R33" s="290">
        <f t="shared" si="8"/>
        <v>919</v>
      </c>
    </row>
    <row r="34" spans="1:18">
      <c r="A34" s="289"/>
      <c r="B34" s="273" t="s">
        <v>134</v>
      </c>
      <c r="C34" s="121" t="s">
        <v>630</v>
      </c>
      <c r="D34" s="280"/>
      <c r="E34" s="280"/>
      <c r="F34" s="280"/>
      <c r="G34" s="276">
        <f t="shared" si="2"/>
        <v>0</v>
      </c>
      <c r="H34" s="280"/>
      <c r="I34" s="280"/>
      <c r="J34" s="276">
        <f t="shared" si="3"/>
        <v>0</v>
      </c>
      <c r="K34" s="280"/>
      <c r="L34" s="280"/>
      <c r="M34" s="280"/>
      <c r="N34" s="276">
        <f t="shared" si="4"/>
        <v>0</v>
      </c>
      <c r="O34" s="280"/>
      <c r="P34" s="280"/>
      <c r="Q34" s="276">
        <f t="shared" si="7"/>
        <v>0</v>
      </c>
      <c r="R34" s="290">
        <f t="shared" si="8"/>
        <v>0</v>
      </c>
    </row>
    <row r="35" spans="1:18">
      <c r="A35" s="289" t="s">
        <v>585</v>
      </c>
      <c r="B35" s="278" t="s">
        <v>631</v>
      </c>
      <c r="C35" s="121" t="s">
        <v>632</v>
      </c>
      <c r="D35" s="276">
        <f>SUM(D36:D39)</f>
        <v>0</v>
      </c>
      <c r="E35" s="276">
        <f t="shared" ref="E35:P35" si="9">SUM(E36:E39)</f>
        <v>0</v>
      </c>
      <c r="F35" s="276">
        <f t="shared" si="9"/>
        <v>0</v>
      </c>
      <c r="G35" s="276">
        <f t="shared" si="2"/>
        <v>0</v>
      </c>
      <c r="H35" s="276">
        <f t="shared" si="9"/>
        <v>0</v>
      </c>
      <c r="I35" s="276">
        <f t="shared" si="9"/>
        <v>0</v>
      </c>
      <c r="J35" s="276">
        <f t="shared" si="3"/>
        <v>0</v>
      </c>
      <c r="K35" s="276">
        <f t="shared" si="9"/>
        <v>0</v>
      </c>
      <c r="L35" s="276">
        <f t="shared" si="9"/>
        <v>0</v>
      </c>
      <c r="M35" s="276">
        <f t="shared" si="9"/>
        <v>0</v>
      </c>
      <c r="N35" s="276">
        <f t="shared" si="4"/>
        <v>0</v>
      </c>
      <c r="O35" s="276">
        <f t="shared" si="9"/>
        <v>0</v>
      </c>
      <c r="P35" s="276">
        <f t="shared" si="9"/>
        <v>0</v>
      </c>
      <c r="Q35" s="276">
        <f t="shared" si="7"/>
        <v>0</v>
      </c>
      <c r="R35" s="290">
        <f t="shared" si="8"/>
        <v>0</v>
      </c>
    </row>
    <row r="36" spans="1:18">
      <c r="A36" s="289"/>
      <c r="B36" s="273" t="s">
        <v>140</v>
      </c>
      <c r="C36" s="121" t="s">
        <v>633</v>
      </c>
      <c r="D36" s="280"/>
      <c r="E36" s="280"/>
      <c r="F36" s="280"/>
      <c r="G36" s="276">
        <f t="shared" si="2"/>
        <v>0</v>
      </c>
      <c r="H36" s="280"/>
      <c r="I36" s="280"/>
      <c r="J36" s="276">
        <f t="shared" si="3"/>
        <v>0</v>
      </c>
      <c r="K36" s="280"/>
      <c r="L36" s="280"/>
      <c r="M36" s="280"/>
      <c r="N36" s="276">
        <f t="shared" si="4"/>
        <v>0</v>
      </c>
      <c r="O36" s="280"/>
      <c r="P36" s="280"/>
      <c r="Q36" s="276">
        <f t="shared" si="7"/>
        <v>0</v>
      </c>
      <c r="R36" s="290">
        <f t="shared" si="8"/>
        <v>0</v>
      </c>
    </row>
    <row r="37" spans="1:18">
      <c r="A37" s="289"/>
      <c r="B37" s="273" t="s">
        <v>634</v>
      </c>
      <c r="C37" s="121" t="s">
        <v>635</v>
      </c>
      <c r="D37" s="280"/>
      <c r="E37" s="280"/>
      <c r="F37" s="280"/>
      <c r="G37" s="276">
        <f t="shared" si="2"/>
        <v>0</v>
      </c>
      <c r="H37" s="280"/>
      <c r="I37" s="280"/>
      <c r="J37" s="276">
        <f t="shared" si="3"/>
        <v>0</v>
      </c>
      <c r="K37" s="280"/>
      <c r="L37" s="280"/>
      <c r="M37" s="280"/>
      <c r="N37" s="276">
        <f t="shared" si="4"/>
        <v>0</v>
      </c>
      <c r="O37" s="280"/>
      <c r="P37" s="280"/>
      <c r="Q37" s="276">
        <f t="shared" si="7"/>
        <v>0</v>
      </c>
      <c r="R37" s="290">
        <f t="shared" si="8"/>
        <v>0</v>
      </c>
    </row>
    <row r="38" spans="1:18">
      <c r="A38" s="289"/>
      <c r="B38" s="273" t="s">
        <v>636</v>
      </c>
      <c r="C38" s="121" t="s">
        <v>637</v>
      </c>
      <c r="D38" s="280"/>
      <c r="E38" s="280"/>
      <c r="F38" s="280"/>
      <c r="G38" s="276">
        <f t="shared" si="2"/>
        <v>0</v>
      </c>
      <c r="H38" s="280"/>
      <c r="I38" s="280"/>
      <c r="J38" s="276">
        <f t="shared" si="3"/>
        <v>0</v>
      </c>
      <c r="K38" s="280"/>
      <c r="L38" s="280"/>
      <c r="M38" s="280"/>
      <c r="N38" s="276">
        <f t="shared" si="4"/>
        <v>0</v>
      </c>
      <c r="O38" s="280"/>
      <c r="P38" s="280"/>
      <c r="Q38" s="276">
        <f t="shared" si="7"/>
        <v>0</v>
      </c>
      <c r="R38" s="290">
        <f t="shared" si="8"/>
        <v>0</v>
      </c>
    </row>
    <row r="39" spans="1:18">
      <c r="A39" s="289"/>
      <c r="B39" s="273" t="s">
        <v>638</v>
      </c>
      <c r="C39" s="121" t="s">
        <v>639</v>
      </c>
      <c r="D39" s="280"/>
      <c r="E39" s="280"/>
      <c r="F39" s="280"/>
      <c r="G39" s="276">
        <f t="shared" si="2"/>
        <v>0</v>
      </c>
      <c r="H39" s="280"/>
      <c r="I39" s="280"/>
      <c r="J39" s="276">
        <f t="shared" si="3"/>
        <v>0</v>
      </c>
      <c r="K39" s="280"/>
      <c r="L39" s="280"/>
      <c r="M39" s="280"/>
      <c r="N39" s="276">
        <f t="shared" si="4"/>
        <v>0</v>
      </c>
      <c r="O39" s="280"/>
      <c r="P39" s="280"/>
      <c r="Q39" s="276">
        <f t="shared" si="7"/>
        <v>0</v>
      </c>
      <c r="R39" s="290">
        <f t="shared" si="8"/>
        <v>0</v>
      </c>
    </row>
    <row r="40" spans="1:18">
      <c r="A40" s="289" t="s">
        <v>588</v>
      </c>
      <c r="B40" s="273" t="s">
        <v>604</v>
      </c>
      <c r="C40" s="121" t="s">
        <v>640</v>
      </c>
      <c r="D40" s="280">
        <v>23286</v>
      </c>
      <c r="E40" s="280"/>
      <c r="F40" s="280">
        <v>2696</v>
      </c>
      <c r="G40" s="276">
        <f t="shared" si="2"/>
        <v>20590</v>
      </c>
      <c r="H40" s="280"/>
      <c r="I40" s="280"/>
      <c r="J40" s="276">
        <f t="shared" si="3"/>
        <v>20590</v>
      </c>
      <c r="K40" s="280"/>
      <c r="L40" s="280"/>
      <c r="M40" s="280"/>
      <c r="N40" s="276">
        <f t="shared" si="4"/>
        <v>0</v>
      </c>
      <c r="O40" s="280"/>
      <c r="P40" s="280"/>
      <c r="Q40" s="276">
        <f t="shared" si="7"/>
        <v>0</v>
      </c>
      <c r="R40" s="290">
        <f t="shared" si="8"/>
        <v>20590</v>
      </c>
    </row>
    <row r="41" spans="1:18">
      <c r="A41" s="289"/>
      <c r="B41" s="274" t="s">
        <v>641</v>
      </c>
      <c r="C41" s="124" t="s">
        <v>642</v>
      </c>
      <c r="D41" s="281">
        <f>D30+D35+D40</f>
        <v>24230</v>
      </c>
      <c r="E41" s="281">
        <f t="shared" ref="E41:P41" si="10">E30+E35+E40</f>
        <v>0</v>
      </c>
      <c r="F41" s="281">
        <f t="shared" si="10"/>
        <v>2696</v>
      </c>
      <c r="G41" s="276">
        <f t="shared" si="2"/>
        <v>21534</v>
      </c>
      <c r="H41" s="281">
        <f t="shared" si="10"/>
        <v>0</v>
      </c>
      <c r="I41" s="281">
        <f t="shared" si="10"/>
        <v>25</v>
      </c>
      <c r="J41" s="276">
        <f t="shared" si="3"/>
        <v>21509</v>
      </c>
      <c r="K41" s="281">
        <f t="shared" si="10"/>
        <v>0</v>
      </c>
      <c r="L41" s="281">
        <f t="shared" si="10"/>
        <v>0</v>
      </c>
      <c r="M41" s="281">
        <f t="shared" si="10"/>
        <v>0</v>
      </c>
      <c r="N41" s="276">
        <f t="shared" si="4"/>
        <v>0</v>
      </c>
      <c r="O41" s="281">
        <f t="shared" si="10"/>
        <v>0</v>
      </c>
      <c r="P41" s="281">
        <f t="shared" si="10"/>
        <v>0</v>
      </c>
      <c r="Q41" s="276">
        <f t="shared" si="7"/>
        <v>0</v>
      </c>
      <c r="R41" s="290">
        <f t="shared" si="8"/>
        <v>21509</v>
      </c>
    </row>
    <row r="42" spans="1:18">
      <c r="A42" s="291" t="s">
        <v>643</v>
      </c>
      <c r="B42" s="279" t="s">
        <v>644</v>
      </c>
      <c r="C42" s="124" t="s">
        <v>645</v>
      </c>
      <c r="D42" s="280">
        <v>26716</v>
      </c>
      <c r="E42" s="280"/>
      <c r="F42" s="280">
        <v>1</v>
      </c>
      <c r="G42" s="276">
        <f t="shared" si="2"/>
        <v>26715</v>
      </c>
      <c r="H42" s="280"/>
      <c r="I42" s="280"/>
      <c r="J42" s="276">
        <f t="shared" si="3"/>
        <v>26715</v>
      </c>
      <c r="K42" s="280"/>
      <c r="L42" s="280"/>
      <c r="M42" s="280"/>
      <c r="N42" s="276">
        <f t="shared" si="4"/>
        <v>0</v>
      </c>
      <c r="O42" s="280"/>
      <c r="P42" s="280"/>
      <c r="Q42" s="276">
        <f t="shared" si="7"/>
        <v>0</v>
      </c>
      <c r="R42" s="290">
        <f t="shared" si="8"/>
        <v>26715</v>
      </c>
    </row>
    <row r="43" spans="1:18" ht="16.5" thickBot="1">
      <c r="A43" s="296"/>
      <c r="B43" s="297" t="s">
        <v>646</v>
      </c>
      <c r="C43" s="298" t="s">
        <v>647</v>
      </c>
      <c r="D43" s="299">
        <f>D19+D20+D22+D28+D41+D42</f>
        <v>336005</v>
      </c>
      <c r="E43" s="299">
        <f>E19+E20+E22+E28+E41+E42</f>
        <v>8217</v>
      </c>
      <c r="F43" s="299">
        <f t="shared" ref="F43:R43" si="11">F19+F20+F22+F28+F41+F42</f>
        <v>3934</v>
      </c>
      <c r="G43" s="299">
        <f t="shared" si="11"/>
        <v>340288</v>
      </c>
      <c r="H43" s="299">
        <f t="shared" si="11"/>
        <v>496</v>
      </c>
      <c r="I43" s="299">
        <f t="shared" si="11"/>
        <v>25</v>
      </c>
      <c r="J43" s="299">
        <f t="shared" si="11"/>
        <v>340759</v>
      </c>
      <c r="K43" s="299">
        <f t="shared" si="11"/>
        <v>76742</v>
      </c>
      <c r="L43" s="299">
        <f t="shared" si="11"/>
        <v>4150</v>
      </c>
      <c r="M43" s="299">
        <f t="shared" si="11"/>
        <v>86</v>
      </c>
      <c r="N43" s="299">
        <f t="shared" si="11"/>
        <v>80806</v>
      </c>
      <c r="O43" s="299">
        <f t="shared" si="11"/>
        <v>0</v>
      </c>
      <c r="P43" s="299">
        <f t="shared" si="11"/>
        <v>0</v>
      </c>
      <c r="Q43" s="299">
        <f t="shared" si="11"/>
        <v>80806</v>
      </c>
      <c r="R43" s="300">
        <f t="shared" si="11"/>
        <v>259953</v>
      </c>
    </row>
    <row r="44" spans="1:18">
      <c r="A44" s="435"/>
      <c r="B44" s="435"/>
      <c r="C44" s="435"/>
      <c r="D44" s="436"/>
      <c r="E44" s="436"/>
      <c r="F44" s="436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</row>
    <row r="45" spans="1:18">
      <c r="A45" s="435"/>
      <c r="B45" s="435" t="s">
        <v>648</v>
      </c>
      <c r="C45" s="435"/>
      <c r="D45" s="438"/>
      <c r="E45" s="438"/>
      <c r="F45" s="438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</row>
    <row r="46" spans="1:18">
      <c r="A46" s="435"/>
      <c r="B46" s="582" t="s">
        <v>7</v>
      </c>
      <c r="C46" s="606">
        <f>pdeReportingDate</f>
        <v>45989</v>
      </c>
      <c r="D46" s="606"/>
      <c r="E46" s="606"/>
      <c r="F46" s="606"/>
      <c r="G46" s="606"/>
      <c r="H46" s="606"/>
      <c r="I46" s="606"/>
      <c r="J46" s="439"/>
      <c r="K46" s="439"/>
      <c r="L46" s="439"/>
      <c r="M46" s="439"/>
      <c r="N46" s="439"/>
      <c r="O46" s="439"/>
      <c r="P46" s="439"/>
      <c r="Q46" s="439"/>
      <c r="R46" s="439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07" t="str">
        <f>authorName</f>
        <v>Павлин Радев</v>
      </c>
      <c r="D48" s="607"/>
      <c r="E48" s="607"/>
      <c r="F48" s="607"/>
      <c r="G48" s="607"/>
      <c r="H48" s="607"/>
      <c r="I48" s="607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08"/>
      <c r="D50" s="608"/>
      <c r="E50" s="608"/>
      <c r="F50" s="608"/>
      <c r="G50" s="608"/>
      <c r="H50" s="608"/>
      <c r="I50" s="608"/>
    </row>
    <row r="51" spans="2:9">
      <c r="B51" s="584"/>
      <c r="C51" s="605" t="s">
        <v>293</v>
      </c>
      <c r="D51" s="605"/>
      <c r="E51" s="605"/>
      <c r="F51" s="605"/>
      <c r="G51" s="484"/>
      <c r="H51" s="38"/>
      <c r="I51" s="35"/>
    </row>
    <row r="52" spans="2:9">
      <c r="B52" s="584"/>
      <c r="C52" s="605" t="s">
        <v>293</v>
      </c>
      <c r="D52" s="605"/>
      <c r="E52" s="605"/>
      <c r="F52" s="605"/>
      <c r="G52" s="484"/>
      <c r="H52" s="38"/>
      <c r="I52" s="35"/>
    </row>
    <row r="53" spans="2:9">
      <c r="B53" s="584"/>
      <c r="C53" s="605" t="s">
        <v>293</v>
      </c>
      <c r="D53" s="605"/>
      <c r="E53" s="605"/>
      <c r="F53" s="605"/>
      <c r="G53" s="484"/>
      <c r="H53" s="38"/>
      <c r="I53" s="35"/>
    </row>
    <row r="54" spans="2:9">
      <c r="B54" s="584"/>
      <c r="C54" s="605" t="s">
        <v>293</v>
      </c>
      <c r="D54" s="605"/>
      <c r="E54" s="605"/>
      <c r="F54" s="605"/>
      <c r="G54" s="484"/>
      <c r="H54" s="38"/>
      <c r="I54" s="35"/>
    </row>
    <row r="55" spans="2:9">
      <c r="B55" s="584"/>
      <c r="C55" s="605"/>
      <c r="D55" s="605"/>
      <c r="E55" s="605"/>
      <c r="F55" s="605"/>
      <c r="G55" s="484"/>
      <c r="H55" s="38"/>
      <c r="I55" s="35"/>
    </row>
    <row r="56" spans="2:9">
      <c r="B56" s="584"/>
      <c r="C56" s="605"/>
      <c r="D56" s="605"/>
      <c r="E56" s="605"/>
      <c r="F56" s="605"/>
      <c r="G56" s="484"/>
      <c r="H56" s="38"/>
      <c r="I56" s="35"/>
    </row>
    <row r="57" spans="2:9">
      <c r="B57" s="584"/>
      <c r="C57" s="605"/>
      <c r="D57" s="605"/>
      <c r="E57" s="605"/>
      <c r="F57" s="605"/>
      <c r="G57" s="484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66" zoomScale="85" zoomScaleNormal="85" zoomScaleSheetLayoutView="80" workbookViewId="0">
      <selection activeCell="C94" sqref="C9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ЗЪРНЕНИ ХРАНИ БЪЛГАРИЯ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175410085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8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5" t="s">
        <v>483</v>
      </c>
      <c r="B8" s="637" t="s">
        <v>27</v>
      </c>
      <c r="C8" s="633" t="s">
        <v>651</v>
      </c>
      <c r="D8" s="315" t="s">
        <v>652</v>
      </c>
      <c r="E8" s="316"/>
      <c r="F8" s="100"/>
    </row>
    <row r="9" spans="1:8" s="88" customFormat="1">
      <c r="A9" s="636"/>
      <c r="B9" s="638"/>
      <c r="C9" s="634"/>
      <c r="D9" s="103" t="s">
        <v>653</v>
      </c>
      <c r="E9" s="317" t="s">
        <v>654</v>
      </c>
      <c r="F9" s="100"/>
    </row>
    <row r="10" spans="1:8" s="88" customFormat="1" ht="16.5" thickBot="1">
      <c r="A10" s="371" t="s">
        <v>33</v>
      </c>
      <c r="B10" s="372" t="s">
        <v>34</v>
      </c>
      <c r="C10" s="373">
        <v>1</v>
      </c>
      <c r="D10" s="373">
        <v>2</v>
      </c>
      <c r="E10" s="388">
        <v>3</v>
      </c>
      <c r="F10" s="100"/>
    </row>
    <row r="11" spans="1:8" ht="16.5" thickBot="1">
      <c r="A11" s="325" t="s">
        <v>655</v>
      </c>
      <c r="B11" s="326" t="s">
        <v>656</v>
      </c>
      <c r="C11" s="327"/>
      <c r="D11" s="327"/>
      <c r="E11" s="328">
        <f>C11-D11</f>
        <v>0</v>
      </c>
      <c r="F11" s="105"/>
      <c r="H11" s="589"/>
    </row>
    <row r="12" spans="1:8">
      <c r="A12" s="323" t="s">
        <v>657</v>
      </c>
      <c r="B12" s="314"/>
      <c r="C12" s="332"/>
      <c r="D12" s="332"/>
      <c r="E12" s="324"/>
      <c r="F12" s="105"/>
    </row>
    <row r="13" spans="1:8">
      <c r="A13" s="320" t="s">
        <v>658</v>
      </c>
      <c r="B13" s="107" t="s">
        <v>659</v>
      </c>
      <c r="C13" s="312">
        <f>SUM(C14:C16)</f>
        <v>295</v>
      </c>
      <c r="D13" s="312">
        <f>SUM(D14:D16)</f>
        <v>0</v>
      </c>
      <c r="E13" s="319">
        <f>SUM(E14:E16)</f>
        <v>295</v>
      </c>
      <c r="F13" s="105"/>
    </row>
    <row r="14" spans="1:8">
      <c r="A14" s="320" t="s">
        <v>660</v>
      </c>
      <c r="B14" s="107" t="s">
        <v>661</v>
      </c>
      <c r="C14" s="318">
        <f>'1-Баланс'!C48</f>
        <v>295</v>
      </c>
      <c r="D14" s="318"/>
      <c r="E14" s="319">
        <f t="shared" ref="E14:E44" si="0">C14-D14</f>
        <v>295</v>
      </c>
      <c r="F14" s="105"/>
    </row>
    <row r="15" spans="1:8">
      <c r="A15" s="320" t="s">
        <v>662</v>
      </c>
      <c r="B15" s="107" t="s">
        <v>663</v>
      </c>
      <c r="C15" s="318"/>
      <c r="D15" s="318"/>
      <c r="E15" s="319">
        <f t="shared" si="0"/>
        <v>0</v>
      </c>
      <c r="F15" s="105"/>
    </row>
    <row r="16" spans="1:8">
      <c r="A16" s="320" t="s">
        <v>664</v>
      </c>
      <c r="B16" s="107" t="s">
        <v>665</v>
      </c>
      <c r="C16" s="318"/>
      <c r="D16" s="318"/>
      <c r="E16" s="319">
        <f t="shared" si="0"/>
        <v>0</v>
      </c>
      <c r="F16" s="105"/>
    </row>
    <row r="17" spans="1:6">
      <c r="A17" s="320" t="s">
        <v>666</v>
      </c>
      <c r="B17" s="107" t="s">
        <v>667</v>
      </c>
      <c r="C17" s="318"/>
      <c r="D17" s="318"/>
      <c r="E17" s="319">
        <f t="shared" si="0"/>
        <v>0</v>
      </c>
      <c r="F17" s="105"/>
    </row>
    <row r="18" spans="1:6">
      <c r="A18" s="320" t="s">
        <v>668</v>
      </c>
      <c r="B18" s="107" t="s">
        <v>669</v>
      </c>
      <c r="C18" s="312">
        <f>+C19+C20</f>
        <v>0</v>
      </c>
      <c r="D18" s="312">
        <f>+D19+D20</f>
        <v>0</v>
      </c>
      <c r="E18" s="319">
        <f t="shared" si="0"/>
        <v>0</v>
      </c>
      <c r="F18" s="105"/>
    </row>
    <row r="19" spans="1:6">
      <c r="A19" s="320" t="s">
        <v>670</v>
      </c>
      <c r="B19" s="107" t="s">
        <v>671</v>
      </c>
      <c r="C19" s="318"/>
      <c r="D19" s="318"/>
      <c r="E19" s="319">
        <f t="shared" si="0"/>
        <v>0</v>
      </c>
      <c r="F19" s="105"/>
    </row>
    <row r="20" spans="1:6">
      <c r="A20" s="320" t="s">
        <v>664</v>
      </c>
      <c r="B20" s="107" t="s">
        <v>672</v>
      </c>
      <c r="C20" s="318"/>
      <c r="D20" s="318"/>
      <c r="E20" s="319">
        <f t="shared" si="0"/>
        <v>0</v>
      </c>
      <c r="F20" s="105"/>
    </row>
    <row r="21" spans="1:6" ht="16.5" thickBot="1">
      <c r="A21" s="333" t="s">
        <v>673</v>
      </c>
      <c r="B21" s="334" t="s">
        <v>674</v>
      </c>
      <c r="C21" s="381">
        <f>C13+C17+C18</f>
        <v>295</v>
      </c>
      <c r="D21" s="381">
        <f>D13+D17+D18</f>
        <v>0</v>
      </c>
      <c r="E21" s="382">
        <f>E13+E17+E18</f>
        <v>295</v>
      </c>
      <c r="F21" s="105"/>
    </row>
    <row r="22" spans="1:6">
      <c r="A22" s="323" t="s">
        <v>675</v>
      </c>
      <c r="B22" s="314"/>
      <c r="C22" s="332"/>
      <c r="D22" s="332"/>
      <c r="E22" s="324">
        <f t="shared" si="0"/>
        <v>0</v>
      </c>
      <c r="F22" s="105"/>
    </row>
    <row r="23" spans="1:6">
      <c r="A23" s="320" t="s">
        <v>676</v>
      </c>
      <c r="B23" s="104" t="s">
        <v>677</v>
      </c>
      <c r="C23" s="384"/>
      <c r="D23" s="384"/>
      <c r="E23" s="383">
        <f t="shared" si="0"/>
        <v>0</v>
      </c>
      <c r="F23" s="105"/>
    </row>
    <row r="24" spans="1:6" ht="16.5" thickBot="1">
      <c r="A24" s="336"/>
      <c r="B24" s="321"/>
      <c r="C24" s="322"/>
      <c r="D24" s="322"/>
      <c r="E24" s="337"/>
      <c r="F24" s="105"/>
    </row>
    <row r="25" spans="1:6">
      <c r="A25" s="329" t="s">
        <v>678</v>
      </c>
      <c r="B25" s="335"/>
      <c r="C25" s="330"/>
      <c r="D25" s="330"/>
      <c r="E25" s="331"/>
      <c r="F25" s="105"/>
    </row>
    <row r="26" spans="1:6">
      <c r="A26" s="320" t="s">
        <v>679</v>
      </c>
      <c r="B26" s="107" t="s">
        <v>680</v>
      </c>
      <c r="C26" s="312">
        <f>SUM(C27:C29)</f>
        <v>72306</v>
      </c>
      <c r="D26" s="312">
        <f>SUM(D27:D29)</f>
        <v>72306</v>
      </c>
      <c r="E26" s="319">
        <f>SUM(E27:E29)</f>
        <v>0</v>
      </c>
      <c r="F26" s="105"/>
    </row>
    <row r="27" spans="1:6">
      <c r="A27" s="320" t="s">
        <v>681</v>
      </c>
      <c r="B27" s="107" t="s">
        <v>682</v>
      </c>
      <c r="C27" s="318"/>
      <c r="D27" s="318"/>
      <c r="E27" s="319">
        <f t="shared" si="0"/>
        <v>0</v>
      </c>
      <c r="F27" s="105"/>
    </row>
    <row r="28" spans="1:6">
      <c r="A28" s="320" t="s">
        <v>683</v>
      </c>
      <c r="B28" s="107" t="s">
        <v>684</v>
      </c>
      <c r="C28" s="318"/>
      <c r="D28" s="318"/>
      <c r="E28" s="319">
        <f t="shared" si="0"/>
        <v>0</v>
      </c>
      <c r="F28" s="105"/>
    </row>
    <row r="29" spans="1:6">
      <c r="A29" s="320" t="s">
        <v>685</v>
      </c>
      <c r="B29" s="107" t="s">
        <v>686</v>
      </c>
      <c r="C29" s="318">
        <f>'1-Баланс'!C68</f>
        <v>72306</v>
      </c>
      <c r="D29" s="318">
        <f>C29</f>
        <v>72306</v>
      </c>
      <c r="E29" s="319">
        <f t="shared" si="0"/>
        <v>0</v>
      </c>
      <c r="F29" s="105"/>
    </row>
    <row r="30" spans="1:6">
      <c r="A30" s="320" t="s">
        <v>687</v>
      </c>
      <c r="B30" s="107" t="s">
        <v>688</v>
      </c>
      <c r="C30" s="318">
        <f>'1-Баланс'!C69</f>
        <v>9343</v>
      </c>
      <c r="D30" s="318">
        <f t="shared" ref="D30:D33" si="1">C30</f>
        <v>9343</v>
      </c>
      <c r="E30" s="319">
        <f t="shared" si="0"/>
        <v>0</v>
      </c>
      <c r="F30" s="105"/>
    </row>
    <row r="31" spans="1:6">
      <c r="A31" s="320" t="s">
        <v>689</v>
      </c>
      <c r="B31" s="107" t="s">
        <v>690</v>
      </c>
      <c r="C31" s="318">
        <f>'1-Баланс'!C70</f>
        <v>3936</v>
      </c>
      <c r="D31" s="318">
        <f t="shared" si="1"/>
        <v>3936</v>
      </c>
      <c r="E31" s="319">
        <f t="shared" si="0"/>
        <v>0</v>
      </c>
      <c r="F31" s="105"/>
    </row>
    <row r="32" spans="1:6">
      <c r="A32" s="320" t="s">
        <v>691</v>
      </c>
      <c r="B32" s="107" t="s">
        <v>692</v>
      </c>
      <c r="C32" s="318">
        <f>'1-Баланс'!C71</f>
        <v>3844</v>
      </c>
      <c r="D32" s="318">
        <f t="shared" si="1"/>
        <v>3844</v>
      </c>
      <c r="E32" s="319">
        <f t="shared" si="0"/>
        <v>0</v>
      </c>
      <c r="F32" s="105"/>
    </row>
    <row r="33" spans="1:6">
      <c r="A33" s="320" t="s">
        <v>693</v>
      </c>
      <c r="B33" s="107" t="s">
        <v>694</v>
      </c>
      <c r="C33" s="318">
        <f>'1-Баланс'!C72</f>
        <v>68</v>
      </c>
      <c r="D33" s="318">
        <f t="shared" si="1"/>
        <v>68</v>
      </c>
      <c r="E33" s="319">
        <f t="shared" si="0"/>
        <v>0</v>
      </c>
      <c r="F33" s="105"/>
    </row>
    <row r="34" spans="1:6">
      <c r="A34" s="320" t="s">
        <v>695</v>
      </c>
      <c r="B34" s="107" t="s">
        <v>696</v>
      </c>
      <c r="C34" s="318"/>
      <c r="D34" s="318"/>
      <c r="E34" s="319">
        <f t="shared" si="0"/>
        <v>0</v>
      </c>
      <c r="F34" s="105"/>
    </row>
    <row r="35" spans="1:6">
      <c r="A35" s="320" t="s">
        <v>697</v>
      </c>
      <c r="B35" s="107" t="s">
        <v>698</v>
      </c>
      <c r="C35" s="312">
        <f>SUM(C36:C39)</f>
        <v>262</v>
      </c>
      <c r="D35" s="312">
        <f>SUM(D36:D39)</f>
        <v>262</v>
      </c>
      <c r="E35" s="319">
        <f>SUM(E36:E39)</f>
        <v>0</v>
      </c>
      <c r="F35" s="105"/>
    </row>
    <row r="36" spans="1:6">
      <c r="A36" s="320" t="s">
        <v>699</v>
      </c>
      <c r="B36" s="107" t="s">
        <v>700</v>
      </c>
      <c r="C36" s="318"/>
      <c r="D36" s="318"/>
      <c r="E36" s="319">
        <f t="shared" si="0"/>
        <v>0</v>
      </c>
      <c r="F36" s="105"/>
    </row>
    <row r="37" spans="1:6">
      <c r="A37" s="320" t="s">
        <v>701</v>
      </c>
      <c r="B37" s="107" t="s">
        <v>702</v>
      </c>
      <c r="C37" s="318">
        <f>'1-Баланс'!C73</f>
        <v>262</v>
      </c>
      <c r="D37" s="318">
        <f t="shared" ref="D37" si="2">C37</f>
        <v>262</v>
      </c>
      <c r="E37" s="319">
        <f t="shared" si="0"/>
        <v>0</v>
      </c>
      <c r="F37" s="105"/>
    </row>
    <row r="38" spans="1:6">
      <c r="A38" s="320" t="s">
        <v>703</v>
      </c>
      <c r="B38" s="107" t="s">
        <v>704</v>
      </c>
      <c r="C38" s="318"/>
      <c r="D38" s="318"/>
      <c r="E38" s="319">
        <f t="shared" si="0"/>
        <v>0</v>
      </c>
      <c r="F38" s="105"/>
    </row>
    <row r="39" spans="1:6">
      <c r="A39" s="320" t="s">
        <v>705</v>
      </c>
      <c r="B39" s="107" t="s">
        <v>706</v>
      </c>
      <c r="C39" s="318"/>
      <c r="D39" s="318"/>
      <c r="E39" s="319">
        <f t="shared" si="0"/>
        <v>0</v>
      </c>
      <c r="F39" s="105"/>
    </row>
    <row r="40" spans="1:6">
      <c r="A40" s="320" t="s">
        <v>707</v>
      </c>
      <c r="B40" s="107" t="s">
        <v>708</v>
      </c>
      <c r="C40" s="312">
        <f>SUM(C41:C44)</f>
        <v>21023</v>
      </c>
      <c r="D40" s="312">
        <f>SUM(D41:D44)</f>
        <v>21023</v>
      </c>
      <c r="E40" s="319">
        <f>SUM(E41:E44)</f>
        <v>0</v>
      </c>
      <c r="F40" s="105"/>
    </row>
    <row r="41" spans="1:6">
      <c r="A41" s="320" t="s">
        <v>709</v>
      </c>
      <c r="B41" s="107" t="s">
        <v>710</v>
      </c>
      <c r="C41" s="318"/>
      <c r="D41" s="318"/>
      <c r="E41" s="319">
        <f t="shared" si="0"/>
        <v>0</v>
      </c>
      <c r="F41" s="105"/>
    </row>
    <row r="42" spans="1:6">
      <c r="A42" s="320" t="s">
        <v>711</v>
      </c>
      <c r="B42" s="107" t="s">
        <v>712</v>
      </c>
      <c r="C42" s="318"/>
      <c r="D42" s="318"/>
      <c r="E42" s="319">
        <f t="shared" si="0"/>
        <v>0</v>
      </c>
      <c r="F42" s="105"/>
    </row>
    <row r="43" spans="1:6">
      <c r="A43" s="320" t="s">
        <v>713</v>
      </c>
      <c r="B43" s="107" t="s">
        <v>714</v>
      </c>
      <c r="C43" s="318"/>
      <c r="D43" s="318"/>
      <c r="E43" s="319">
        <f t="shared" si="0"/>
        <v>0</v>
      </c>
      <c r="F43" s="105"/>
    </row>
    <row r="44" spans="1:6">
      <c r="A44" s="320" t="s">
        <v>715</v>
      </c>
      <c r="B44" s="107" t="s">
        <v>716</v>
      </c>
      <c r="C44" s="318">
        <f>'1-Баланс'!C75</f>
        <v>21023</v>
      </c>
      <c r="D44" s="318">
        <f t="shared" ref="D44" si="3">C44</f>
        <v>21023</v>
      </c>
      <c r="E44" s="319">
        <f t="shared" si="0"/>
        <v>0</v>
      </c>
      <c r="F44" s="105"/>
    </row>
    <row r="45" spans="1:6" ht="16.5" thickBot="1">
      <c r="A45" s="338" t="s">
        <v>717</v>
      </c>
      <c r="B45" s="339" t="s">
        <v>718</v>
      </c>
      <c r="C45" s="379">
        <f>C26+C30+C31+C33+C32+C34+C35+C40</f>
        <v>110782</v>
      </c>
      <c r="D45" s="379">
        <f>D26+D30+D31+D33+D32+D34+D35+D40</f>
        <v>110782</v>
      </c>
      <c r="E45" s="380">
        <f>E26+E30+E31+E33+E32+E34+E35+E40</f>
        <v>0</v>
      </c>
      <c r="F45" s="105"/>
    </row>
    <row r="46" spans="1:6" ht="16.5" thickBot="1">
      <c r="A46" s="340" t="s">
        <v>719</v>
      </c>
      <c r="B46" s="341" t="s">
        <v>720</v>
      </c>
      <c r="C46" s="385">
        <f>C45+C23+C21+C11</f>
        <v>111077</v>
      </c>
      <c r="D46" s="385">
        <f>D45+D23+D21+D11</f>
        <v>110782</v>
      </c>
      <c r="E46" s="386">
        <f>E45+E23+E21+E11</f>
        <v>295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5" t="s">
        <v>483</v>
      </c>
      <c r="B50" s="637" t="s">
        <v>27</v>
      </c>
      <c r="C50" s="639" t="s">
        <v>722</v>
      </c>
      <c r="D50" s="315" t="s">
        <v>723</v>
      </c>
      <c r="E50" s="315"/>
      <c r="F50" s="641" t="s">
        <v>724</v>
      </c>
    </row>
    <row r="51" spans="1:6" s="88" customFormat="1" ht="18" customHeight="1">
      <c r="A51" s="636"/>
      <c r="B51" s="638"/>
      <c r="C51" s="640"/>
      <c r="D51" s="102" t="s">
        <v>653</v>
      </c>
      <c r="E51" s="102" t="s">
        <v>654</v>
      </c>
      <c r="F51" s="642"/>
    </row>
    <row r="52" spans="1:6" s="88" customFormat="1" ht="16.5" thickBot="1">
      <c r="A52" s="371" t="s">
        <v>33</v>
      </c>
      <c r="B52" s="372" t="s">
        <v>34</v>
      </c>
      <c r="C52" s="373">
        <v>1</v>
      </c>
      <c r="D52" s="373">
        <v>2</v>
      </c>
      <c r="E52" s="387">
        <v>3</v>
      </c>
      <c r="F52" s="374">
        <v>4</v>
      </c>
    </row>
    <row r="53" spans="1:6">
      <c r="A53" s="323" t="s">
        <v>725</v>
      </c>
      <c r="B53" s="350"/>
      <c r="C53" s="351"/>
      <c r="D53" s="351"/>
      <c r="E53" s="351"/>
      <c r="F53" s="352"/>
    </row>
    <row r="54" spans="1:6">
      <c r="A54" s="320" t="s">
        <v>726</v>
      </c>
      <c r="B54" s="107" t="s">
        <v>727</v>
      </c>
      <c r="C54" s="108">
        <f>SUM(C55:C57)</f>
        <v>59</v>
      </c>
      <c r="D54" s="108">
        <f>SUM(D55:D57)</f>
        <v>0</v>
      </c>
      <c r="E54" s="106">
        <f>C54-D54</f>
        <v>59</v>
      </c>
      <c r="F54" s="344">
        <f>SUM(F55:F57)</f>
        <v>0</v>
      </c>
    </row>
    <row r="55" spans="1:6">
      <c r="A55" s="320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0" t="s">
        <v>730</v>
      </c>
      <c r="B56" s="107" t="s">
        <v>731</v>
      </c>
      <c r="C56" s="155"/>
      <c r="D56" s="155"/>
      <c r="E56" s="106">
        <f t="shared" ref="E56:E97" si="4">C56-D56</f>
        <v>0</v>
      </c>
      <c r="F56" s="154"/>
    </row>
    <row r="57" spans="1:6">
      <c r="A57" s="320" t="s">
        <v>715</v>
      </c>
      <c r="B57" s="107" t="s">
        <v>732</v>
      </c>
      <c r="C57" s="155">
        <f>'1-Баланс'!G44</f>
        <v>59</v>
      </c>
      <c r="D57" s="155"/>
      <c r="E57" s="106">
        <f t="shared" si="4"/>
        <v>59</v>
      </c>
      <c r="F57" s="154"/>
    </row>
    <row r="58" spans="1:6" ht="31.5">
      <c r="A58" s="320" t="s">
        <v>733</v>
      </c>
      <c r="B58" s="107" t="s">
        <v>734</v>
      </c>
      <c r="C58" s="108">
        <f>C59+C61</f>
        <v>7881</v>
      </c>
      <c r="D58" s="108">
        <f>D59+D61</f>
        <v>0</v>
      </c>
      <c r="E58" s="106">
        <f t="shared" si="4"/>
        <v>7881</v>
      </c>
      <c r="F58" s="345">
        <f>F59+F61</f>
        <v>0</v>
      </c>
    </row>
    <row r="59" spans="1:6">
      <c r="A59" s="320" t="s">
        <v>735</v>
      </c>
      <c r="B59" s="107" t="s">
        <v>736</v>
      </c>
      <c r="C59" s="155">
        <f>'1-Баланс'!G45</f>
        <v>7881</v>
      </c>
      <c r="D59" s="155"/>
      <c r="E59" s="106">
        <f t="shared" si="4"/>
        <v>7881</v>
      </c>
      <c r="F59" s="154"/>
    </row>
    <row r="60" spans="1:6">
      <c r="A60" s="346" t="s">
        <v>737</v>
      </c>
      <c r="B60" s="107" t="s">
        <v>738</v>
      </c>
      <c r="C60" s="155"/>
      <c r="D60" s="155"/>
      <c r="E60" s="106">
        <f t="shared" si="4"/>
        <v>0</v>
      </c>
      <c r="F60" s="154"/>
    </row>
    <row r="61" spans="1:6">
      <c r="A61" s="346" t="s">
        <v>739</v>
      </c>
      <c r="B61" s="107" t="s">
        <v>740</v>
      </c>
      <c r="C61" s="155"/>
      <c r="D61" s="155"/>
      <c r="E61" s="106">
        <f t="shared" si="4"/>
        <v>0</v>
      </c>
      <c r="F61" s="154"/>
    </row>
    <row r="62" spans="1:6">
      <c r="A62" s="346" t="s">
        <v>737</v>
      </c>
      <c r="B62" s="107" t="s">
        <v>741</v>
      </c>
      <c r="C62" s="155"/>
      <c r="D62" s="155"/>
      <c r="E62" s="106">
        <f t="shared" si="4"/>
        <v>0</v>
      </c>
      <c r="F62" s="154"/>
    </row>
    <row r="63" spans="1:6">
      <c r="A63" s="320" t="s">
        <v>158</v>
      </c>
      <c r="B63" s="107" t="s">
        <v>742</v>
      </c>
      <c r="C63" s="155"/>
      <c r="D63" s="155"/>
      <c r="E63" s="106">
        <f t="shared" si="4"/>
        <v>0</v>
      </c>
      <c r="F63" s="154"/>
    </row>
    <row r="64" spans="1:6">
      <c r="A64" s="320" t="s">
        <v>161</v>
      </c>
      <c r="B64" s="107" t="s">
        <v>743</v>
      </c>
      <c r="C64" s="155"/>
      <c r="D64" s="155"/>
      <c r="E64" s="106">
        <f t="shared" si="4"/>
        <v>0</v>
      </c>
      <c r="F64" s="154"/>
    </row>
    <row r="65" spans="1:6">
      <c r="A65" s="320" t="s">
        <v>744</v>
      </c>
      <c r="B65" s="107" t="s">
        <v>745</v>
      </c>
      <c r="C65" s="155">
        <f>'1-Баланс'!G48</f>
        <v>16000</v>
      </c>
      <c r="D65" s="155"/>
      <c r="E65" s="106">
        <f t="shared" si="4"/>
        <v>16000</v>
      </c>
      <c r="F65" s="154"/>
    </row>
    <row r="66" spans="1:6">
      <c r="A66" s="320" t="s">
        <v>746</v>
      </c>
      <c r="B66" s="107" t="s">
        <v>747</v>
      </c>
      <c r="C66" s="155">
        <f>'1-Баланс'!G49+'1-Баланс'!G55</f>
        <v>2624</v>
      </c>
      <c r="D66" s="155"/>
      <c r="E66" s="106">
        <f t="shared" si="4"/>
        <v>2624</v>
      </c>
      <c r="F66" s="154"/>
    </row>
    <row r="67" spans="1:6">
      <c r="A67" s="320" t="s">
        <v>748</v>
      </c>
      <c r="B67" s="107" t="s">
        <v>749</v>
      </c>
      <c r="C67" s="155"/>
      <c r="D67" s="155"/>
      <c r="E67" s="106">
        <f t="shared" si="4"/>
        <v>0</v>
      </c>
      <c r="F67" s="154"/>
    </row>
    <row r="68" spans="1:6" ht="16.5" thickBot="1">
      <c r="A68" s="333" t="s">
        <v>750</v>
      </c>
      <c r="B68" s="334" t="s">
        <v>751</v>
      </c>
      <c r="C68" s="377">
        <f>C54+C58+C63+C64+C65+C66</f>
        <v>26564</v>
      </c>
      <c r="D68" s="377">
        <f>D54+D58+D63+D64+D65+D66</f>
        <v>0</v>
      </c>
      <c r="E68" s="375">
        <f t="shared" si="4"/>
        <v>26564</v>
      </c>
      <c r="F68" s="378">
        <f>F54+F58+F63+F64+F65+F66</f>
        <v>0</v>
      </c>
    </row>
    <row r="69" spans="1:6">
      <c r="A69" s="329" t="s">
        <v>752</v>
      </c>
      <c r="B69" s="101"/>
      <c r="C69" s="348"/>
      <c r="D69" s="348"/>
      <c r="E69" s="348"/>
      <c r="F69" s="349"/>
    </row>
    <row r="70" spans="1:6">
      <c r="A70" s="320" t="s">
        <v>753</v>
      </c>
      <c r="B70" s="112" t="s">
        <v>754</v>
      </c>
      <c r="C70" s="155"/>
      <c r="D70" s="155"/>
      <c r="E70" s="106">
        <f t="shared" si="4"/>
        <v>0</v>
      </c>
      <c r="F70" s="154"/>
    </row>
    <row r="71" spans="1:6" ht="16.5" thickBot="1">
      <c r="A71" s="353"/>
      <c r="B71" s="99"/>
      <c r="C71" s="354"/>
      <c r="D71" s="354"/>
      <c r="E71" s="354"/>
      <c r="F71" s="355"/>
    </row>
    <row r="72" spans="1:6">
      <c r="A72" s="323" t="s">
        <v>755</v>
      </c>
      <c r="B72" s="350"/>
      <c r="C72" s="358"/>
      <c r="D72" s="358"/>
      <c r="E72" s="358"/>
      <c r="F72" s="359"/>
    </row>
    <row r="73" spans="1:6">
      <c r="A73" s="320" t="s">
        <v>726</v>
      </c>
      <c r="B73" s="107" t="s">
        <v>756</v>
      </c>
      <c r="C73" s="108">
        <f>SUM(C74:C76)</f>
        <v>26278</v>
      </c>
      <c r="D73" s="108">
        <f>SUM(D74:D76)</f>
        <v>26278</v>
      </c>
      <c r="E73" s="108">
        <f>SUM(E74:E76)</f>
        <v>0</v>
      </c>
      <c r="F73" s="345">
        <f>SUM(F74:F76)</f>
        <v>0</v>
      </c>
    </row>
    <row r="74" spans="1:6">
      <c r="A74" s="320" t="s">
        <v>757</v>
      </c>
      <c r="B74" s="107" t="s">
        <v>758</v>
      </c>
      <c r="C74" s="155"/>
      <c r="D74" s="155"/>
      <c r="E74" s="106">
        <f t="shared" si="4"/>
        <v>0</v>
      </c>
      <c r="F74" s="154"/>
    </row>
    <row r="75" spans="1:6">
      <c r="A75" s="320" t="s">
        <v>759</v>
      </c>
      <c r="B75" s="107" t="s">
        <v>760</v>
      </c>
      <c r="C75" s="155"/>
      <c r="D75" s="155"/>
      <c r="E75" s="106">
        <f t="shared" si="4"/>
        <v>0</v>
      </c>
      <c r="F75" s="154"/>
    </row>
    <row r="76" spans="1:6">
      <c r="A76" s="347" t="s">
        <v>761</v>
      </c>
      <c r="B76" s="107" t="s">
        <v>762</v>
      </c>
      <c r="C76" s="155">
        <f>'1-Баланс'!G62</f>
        <v>26278</v>
      </c>
      <c r="D76" s="155">
        <f>C76</f>
        <v>26278</v>
      </c>
      <c r="E76" s="106">
        <f t="shared" si="4"/>
        <v>0</v>
      </c>
      <c r="F76" s="154"/>
    </row>
    <row r="77" spans="1:6" ht="31.5">
      <c r="A77" s="320" t="s">
        <v>733</v>
      </c>
      <c r="B77" s="107" t="s">
        <v>763</v>
      </c>
      <c r="C77" s="108">
        <f>C78+C80</f>
        <v>2466</v>
      </c>
      <c r="D77" s="108">
        <f>D78+D80</f>
        <v>2466</v>
      </c>
      <c r="E77" s="108">
        <f>E78+E80</f>
        <v>0</v>
      </c>
      <c r="F77" s="345">
        <f>F78+F80</f>
        <v>0</v>
      </c>
    </row>
    <row r="78" spans="1:6">
      <c r="A78" s="320" t="s">
        <v>764</v>
      </c>
      <c r="B78" s="107" t="s">
        <v>765</v>
      </c>
      <c r="C78" s="155">
        <f>'1-Баланс'!G59</f>
        <v>2466</v>
      </c>
      <c r="D78" s="155">
        <f>C78</f>
        <v>2466</v>
      </c>
      <c r="E78" s="106">
        <f t="shared" si="4"/>
        <v>0</v>
      </c>
      <c r="F78" s="154"/>
    </row>
    <row r="79" spans="1:6">
      <c r="A79" s="320" t="s">
        <v>766</v>
      </c>
      <c r="B79" s="107" t="s">
        <v>767</v>
      </c>
      <c r="C79" s="155"/>
      <c r="D79" s="155"/>
      <c r="E79" s="106">
        <f t="shared" si="4"/>
        <v>0</v>
      </c>
      <c r="F79" s="154"/>
    </row>
    <row r="80" spans="1:6">
      <c r="A80" s="320" t="s">
        <v>768</v>
      </c>
      <c r="B80" s="107" t="s">
        <v>769</v>
      </c>
      <c r="C80" s="155"/>
      <c r="D80" s="155"/>
      <c r="E80" s="106">
        <f t="shared" si="4"/>
        <v>0</v>
      </c>
      <c r="F80" s="154"/>
    </row>
    <row r="81" spans="1:6">
      <c r="A81" s="320" t="s">
        <v>737</v>
      </c>
      <c r="B81" s="107" t="s">
        <v>770</v>
      </c>
      <c r="C81" s="155"/>
      <c r="D81" s="155"/>
      <c r="E81" s="106">
        <f t="shared" si="4"/>
        <v>0</v>
      </c>
      <c r="F81" s="154"/>
    </row>
    <row r="82" spans="1:6">
      <c r="A82" s="320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5">
        <f>SUM(F83:F86)</f>
        <v>0</v>
      </c>
    </row>
    <row r="83" spans="1:6">
      <c r="A83" s="320" t="s">
        <v>773</v>
      </c>
      <c r="B83" s="107" t="s">
        <v>774</v>
      </c>
      <c r="C83" s="155"/>
      <c r="D83" s="155"/>
      <c r="E83" s="106">
        <f t="shared" si="4"/>
        <v>0</v>
      </c>
      <c r="F83" s="154"/>
    </row>
    <row r="84" spans="1:6">
      <c r="A84" s="320" t="s">
        <v>775</v>
      </c>
      <c r="B84" s="107" t="s">
        <v>776</v>
      </c>
      <c r="C84" s="155"/>
      <c r="D84" s="155"/>
      <c r="E84" s="106">
        <f t="shared" si="4"/>
        <v>0</v>
      </c>
      <c r="F84" s="154"/>
    </row>
    <row r="85" spans="1:6" ht="31.5">
      <c r="A85" s="320" t="s">
        <v>777</v>
      </c>
      <c r="B85" s="107" t="s">
        <v>778</v>
      </c>
      <c r="C85" s="155"/>
      <c r="D85" s="155"/>
      <c r="E85" s="106">
        <f t="shared" si="4"/>
        <v>0</v>
      </c>
      <c r="F85" s="154"/>
    </row>
    <row r="86" spans="1:6">
      <c r="A86" s="320" t="s">
        <v>779</v>
      </c>
      <c r="B86" s="107" t="s">
        <v>780</v>
      </c>
      <c r="C86" s="155"/>
      <c r="D86" s="155"/>
      <c r="E86" s="106">
        <f t="shared" si="4"/>
        <v>0</v>
      </c>
      <c r="F86" s="154"/>
    </row>
    <row r="87" spans="1:6">
      <c r="A87" s="320" t="s">
        <v>781</v>
      </c>
      <c r="B87" s="107" t="s">
        <v>782</v>
      </c>
      <c r="C87" s="106">
        <f>SUM(C88:C92)+C96</f>
        <v>9614</v>
      </c>
      <c r="D87" s="106">
        <f>SUM(D88:D92)+D96</f>
        <v>9614</v>
      </c>
      <c r="E87" s="106">
        <f>SUM(E88:E92)+E96</f>
        <v>0</v>
      </c>
      <c r="F87" s="344">
        <f>SUM(F88:F92)+F96</f>
        <v>0</v>
      </c>
    </row>
    <row r="88" spans="1:6">
      <c r="A88" s="320" t="s">
        <v>783</v>
      </c>
      <c r="B88" s="107" t="s">
        <v>784</v>
      </c>
      <c r="C88" s="155">
        <f>'1-Баланс'!G63</f>
        <v>0</v>
      </c>
      <c r="D88" s="155">
        <f>C88</f>
        <v>0</v>
      </c>
      <c r="E88" s="106">
        <f t="shared" si="4"/>
        <v>0</v>
      </c>
      <c r="F88" s="154"/>
    </row>
    <row r="89" spans="1:6">
      <c r="A89" s="320" t="s">
        <v>785</v>
      </c>
      <c r="B89" s="107" t="s">
        <v>786</v>
      </c>
      <c r="C89" s="155">
        <f>'1-Баланс'!G64</f>
        <v>4164</v>
      </c>
      <c r="D89" s="155">
        <f>C89</f>
        <v>4164</v>
      </c>
      <c r="E89" s="106">
        <f t="shared" si="4"/>
        <v>0</v>
      </c>
      <c r="F89" s="154"/>
    </row>
    <row r="90" spans="1:6">
      <c r="A90" s="320" t="s">
        <v>787</v>
      </c>
      <c r="B90" s="107" t="s">
        <v>788</v>
      </c>
      <c r="C90" s="155">
        <f>'1-Баланс'!G65</f>
        <v>235</v>
      </c>
      <c r="D90" s="155">
        <f>C90</f>
        <v>235</v>
      </c>
      <c r="E90" s="106">
        <f t="shared" si="4"/>
        <v>0</v>
      </c>
      <c r="F90" s="154"/>
    </row>
    <row r="91" spans="1:6">
      <c r="A91" s="320" t="s">
        <v>789</v>
      </c>
      <c r="B91" s="107" t="s">
        <v>790</v>
      </c>
      <c r="C91" s="155">
        <f>'1-Баланс'!G66</f>
        <v>2345</v>
      </c>
      <c r="D91" s="155">
        <f>C91</f>
        <v>2345</v>
      </c>
      <c r="E91" s="106">
        <f t="shared" si="4"/>
        <v>0</v>
      </c>
      <c r="F91" s="154"/>
    </row>
    <row r="92" spans="1:6">
      <c r="A92" s="320" t="s">
        <v>791</v>
      </c>
      <c r="B92" s="107" t="s">
        <v>792</v>
      </c>
      <c r="C92" s="108">
        <f>SUM(C93:C95)</f>
        <v>1595</v>
      </c>
      <c r="D92" s="108">
        <f>SUM(D93:D95)</f>
        <v>1595</v>
      </c>
      <c r="E92" s="108">
        <f>SUM(E93:E95)</f>
        <v>0</v>
      </c>
      <c r="F92" s="345">
        <f>SUM(F93:F95)</f>
        <v>0</v>
      </c>
    </row>
    <row r="93" spans="1:6">
      <c r="A93" s="320" t="s">
        <v>793</v>
      </c>
      <c r="B93" s="107" t="s">
        <v>794</v>
      </c>
      <c r="C93" s="155">
        <v>24</v>
      </c>
      <c r="D93" s="155">
        <f>C93</f>
        <v>24</v>
      </c>
      <c r="E93" s="106">
        <f t="shared" si="4"/>
        <v>0</v>
      </c>
      <c r="F93" s="154"/>
    </row>
    <row r="94" spans="1:6">
      <c r="A94" s="320" t="s">
        <v>701</v>
      </c>
      <c r="B94" s="107" t="s">
        <v>795</v>
      </c>
      <c r="C94" s="155"/>
      <c r="D94" s="155">
        <f>C94</f>
        <v>0</v>
      </c>
      <c r="E94" s="106">
        <f t="shared" si="4"/>
        <v>0</v>
      </c>
      <c r="F94" s="154"/>
    </row>
    <row r="95" spans="1:6">
      <c r="A95" s="320" t="s">
        <v>705</v>
      </c>
      <c r="B95" s="107" t="s">
        <v>796</v>
      </c>
      <c r="C95" s="155">
        <f>'1-Баланс'!G68-C93</f>
        <v>1571</v>
      </c>
      <c r="D95" s="155">
        <f>C95</f>
        <v>1571</v>
      </c>
      <c r="E95" s="106">
        <f t="shared" si="4"/>
        <v>0</v>
      </c>
      <c r="F95" s="154"/>
    </row>
    <row r="96" spans="1:6">
      <c r="A96" s="320" t="s">
        <v>797</v>
      </c>
      <c r="B96" s="107" t="s">
        <v>798</v>
      </c>
      <c r="C96" s="155">
        <f>'1-Баланс'!G67</f>
        <v>1275</v>
      </c>
      <c r="D96" s="155">
        <f>C96</f>
        <v>1275</v>
      </c>
      <c r="E96" s="106">
        <f t="shared" si="4"/>
        <v>0</v>
      </c>
      <c r="F96" s="154"/>
    </row>
    <row r="97" spans="1:8">
      <c r="A97" s="320" t="s">
        <v>799</v>
      </c>
      <c r="B97" s="107" t="s">
        <v>800</v>
      </c>
      <c r="C97" s="155">
        <f>'1-Баланс'!G69</f>
        <v>8055</v>
      </c>
      <c r="D97" s="155">
        <f>C97</f>
        <v>8055</v>
      </c>
      <c r="E97" s="106">
        <f t="shared" si="4"/>
        <v>0</v>
      </c>
      <c r="F97" s="154"/>
    </row>
    <row r="98" spans="1:8" ht="16.5" thickBot="1">
      <c r="A98" s="333" t="s">
        <v>801</v>
      </c>
      <c r="B98" s="334" t="s">
        <v>802</v>
      </c>
      <c r="C98" s="375">
        <f>C87+C82+C77+C73+C97</f>
        <v>46413</v>
      </c>
      <c r="D98" s="375">
        <f>D87+D82+D77+D73+D97</f>
        <v>46413</v>
      </c>
      <c r="E98" s="375">
        <f>E87+E82+E77+E73+E97</f>
        <v>0</v>
      </c>
      <c r="F98" s="376">
        <f>F87+F82+F77+F73+F97</f>
        <v>0</v>
      </c>
    </row>
    <row r="99" spans="1:8" ht="16.5" thickBot="1">
      <c r="A99" s="356" t="s">
        <v>803</v>
      </c>
      <c r="B99" s="357" t="s">
        <v>804</v>
      </c>
      <c r="C99" s="369">
        <f>C98+C70+C68</f>
        <v>72977</v>
      </c>
      <c r="D99" s="369">
        <f>D98+D70+D68</f>
        <v>46413</v>
      </c>
      <c r="E99" s="369">
        <f>E98+E70+E68</f>
        <v>26564</v>
      </c>
      <c r="F99" s="370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3" t="s">
        <v>483</v>
      </c>
      <c r="B102" s="314" t="s">
        <v>484</v>
      </c>
      <c r="C102" s="342" t="s">
        <v>807</v>
      </c>
      <c r="D102" s="342" t="s">
        <v>808</v>
      </c>
      <c r="E102" s="342" t="s">
        <v>809</v>
      </c>
      <c r="F102" s="343" t="s">
        <v>810</v>
      </c>
    </row>
    <row r="103" spans="1:8" s="117" customFormat="1" ht="16.5" thickBot="1">
      <c r="A103" s="371" t="s">
        <v>33</v>
      </c>
      <c r="B103" s="372" t="s">
        <v>34</v>
      </c>
      <c r="C103" s="373">
        <v>1</v>
      </c>
      <c r="D103" s="373">
        <v>2</v>
      </c>
      <c r="E103" s="373">
        <v>3</v>
      </c>
      <c r="F103" s="374">
        <v>4</v>
      </c>
    </row>
    <row r="104" spans="1:8">
      <c r="A104" s="362" t="s">
        <v>811</v>
      </c>
      <c r="B104" s="363" t="s">
        <v>812</v>
      </c>
      <c r="C104" s="174"/>
      <c r="D104" s="174"/>
      <c r="E104" s="174"/>
      <c r="F104" s="359">
        <f>C104+D104-E104</f>
        <v>0</v>
      </c>
    </row>
    <row r="105" spans="1:8">
      <c r="A105" s="320" t="s">
        <v>813</v>
      </c>
      <c r="B105" s="107" t="s">
        <v>814</v>
      </c>
      <c r="C105" s="155"/>
      <c r="D105" s="155"/>
      <c r="E105" s="155"/>
      <c r="F105" s="360">
        <f>C105+D105-E105</f>
        <v>0</v>
      </c>
    </row>
    <row r="106" spans="1:8" ht="16.5" thickBot="1">
      <c r="A106" s="336" t="s">
        <v>815</v>
      </c>
      <c r="B106" s="364" t="s">
        <v>816</v>
      </c>
      <c r="C106" s="234"/>
      <c r="D106" s="234"/>
      <c r="E106" s="234"/>
      <c r="F106" s="365">
        <f>C106+D106-E106</f>
        <v>0</v>
      </c>
    </row>
    <row r="107" spans="1:8" ht="16.5" thickBot="1">
      <c r="A107" s="361" t="s">
        <v>817</v>
      </c>
      <c r="B107" s="366" t="s">
        <v>818</v>
      </c>
      <c r="C107" s="367">
        <f>SUM(C104:C106)</f>
        <v>0</v>
      </c>
      <c r="D107" s="367">
        <f>SUM(D104:D106)</f>
        <v>0</v>
      </c>
      <c r="E107" s="367">
        <f>SUM(E104:E106)</f>
        <v>0</v>
      </c>
      <c r="F107" s="368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2" t="s">
        <v>819</v>
      </c>
      <c r="B109" s="632"/>
      <c r="C109" s="632"/>
      <c r="D109" s="632"/>
      <c r="E109" s="632"/>
      <c r="F109" s="632"/>
    </row>
    <row r="111" spans="1:8">
      <c r="A111" s="582" t="s">
        <v>7</v>
      </c>
      <c r="B111" s="606">
        <f>pdeReportingDate</f>
        <v>45989</v>
      </c>
      <c r="C111" s="606"/>
      <c r="D111" s="606"/>
      <c r="E111" s="606"/>
      <c r="F111" s="606"/>
      <c r="G111" s="44"/>
      <c r="H111" s="44"/>
    </row>
    <row r="112" spans="1:8">
      <c r="A112" s="582"/>
      <c r="B112" s="606"/>
      <c r="C112" s="606"/>
      <c r="D112" s="606"/>
      <c r="E112" s="606"/>
      <c r="F112" s="606"/>
      <c r="G112" s="44"/>
      <c r="H112" s="44"/>
    </row>
    <row r="113" spans="1:8">
      <c r="A113" s="583" t="s">
        <v>292</v>
      </c>
      <c r="B113" s="607" t="str">
        <f>authorName</f>
        <v>Павлин Радев</v>
      </c>
      <c r="C113" s="607"/>
      <c r="D113" s="607"/>
      <c r="E113" s="607"/>
      <c r="F113" s="607"/>
      <c r="G113" s="64"/>
      <c r="H113" s="64"/>
    </row>
    <row r="114" spans="1:8">
      <c r="A114" s="583"/>
      <c r="B114" s="607"/>
      <c r="C114" s="607"/>
      <c r="D114" s="607"/>
      <c r="E114" s="607"/>
      <c r="F114" s="607"/>
      <c r="G114" s="64"/>
      <c r="H114" s="64"/>
    </row>
    <row r="115" spans="1:8">
      <c r="A115" s="583" t="s">
        <v>12</v>
      </c>
      <c r="B115" s="608"/>
      <c r="C115" s="608"/>
      <c r="D115" s="608"/>
      <c r="E115" s="608"/>
      <c r="F115" s="608"/>
      <c r="G115" s="66"/>
      <c r="H115" s="66"/>
    </row>
    <row r="116" spans="1:8" ht="15.75" customHeight="1">
      <c r="A116" s="584"/>
      <c r="B116" s="605" t="s">
        <v>293</v>
      </c>
      <c r="C116" s="605"/>
      <c r="D116" s="605"/>
      <c r="E116" s="605"/>
      <c r="F116" s="605"/>
      <c r="G116" s="584"/>
      <c r="H116" s="584"/>
    </row>
    <row r="117" spans="1:8" ht="15.75" customHeight="1">
      <c r="A117" s="584"/>
      <c r="B117" s="605" t="s">
        <v>293</v>
      </c>
      <c r="C117" s="605"/>
      <c r="D117" s="605"/>
      <c r="E117" s="605"/>
      <c r="F117" s="605"/>
      <c r="G117" s="584"/>
      <c r="H117" s="584"/>
    </row>
    <row r="118" spans="1:8" ht="15.75" customHeight="1">
      <c r="A118" s="584"/>
      <c r="B118" s="605" t="s">
        <v>293</v>
      </c>
      <c r="C118" s="605"/>
      <c r="D118" s="605"/>
      <c r="E118" s="605"/>
      <c r="F118" s="605"/>
      <c r="G118" s="584"/>
      <c r="H118" s="584"/>
    </row>
    <row r="119" spans="1:8" ht="15.75" customHeight="1">
      <c r="A119" s="584"/>
      <c r="B119" s="605" t="s">
        <v>293</v>
      </c>
      <c r="C119" s="605"/>
      <c r="D119" s="605"/>
      <c r="E119" s="605"/>
      <c r="F119" s="605"/>
      <c r="G119" s="584"/>
      <c r="H119" s="584"/>
    </row>
    <row r="120" spans="1:8">
      <c r="A120" s="584"/>
      <c r="B120" s="605"/>
      <c r="C120" s="605"/>
      <c r="D120" s="605"/>
      <c r="E120" s="605"/>
      <c r="F120" s="605"/>
      <c r="G120" s="584"/>
      <c r="H120" s="584"/>
    </row>
    <row r="121" spans="1:8">
      <c r="A121" s="584"/>
      <c r="B121" s="605"/>
      <c r="C121" s="605"/>
      <c r="D121" s="605"/>
      <c r="E121" s="605"/>
      <c r="F121" s="605"/>
      <c r="G121" s="584"/>
      <c r="H121" s="584"/>
    </row>
    <row r="122" spans="1:8">
      <c r="A122" s="584"/>
      <c r="B122" s="605"/>
      <c r="C122" s="605"/>
      <c r="D122" s="605"/>
      <c r="E122" s="605"/>
      <c r="F122" s="605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ЗЪРНЕНИ ХРАНИ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175410085</v>
      </c>
      <c r="B4" s="427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3" t="s">
        <v>483</v>
      </c>
      <c r="B8" s="648" t="s">
        <v>27</v>
      </c>
      <c r="C8" s="393" t="s">
        <v>821</v>
      </c>
      <c r="D8" s="393"/>
      <c r="E8" s="393"/>
      <c r="F8" s="393" t="s">
        <v>822</v>
      </c>
      <c r="G8" s="393"/>
      <c r="H8" s="393"/>
      <c r="I8" s="394"/>
    </row>
    <row r="9" spans="1:22" s="88" customFormat="1" ht="24" customHeight="1">
      <c r="A9" s="644"/>
      <c r="B9" s="649"/>
      <c r="C9" s="646" t="s">
        <v>823</v>
      </c>
      <c r="D9" s="646" t="s">
        <v>824</v>
      </c>
      <c r="E9" s="646" t="s">
        <v>825</v>
      </c>
      <c r="F9" s="646" t="s">
        <v>826</v>
      </c>
      <c r="G9" s="89" t="s">
        <v>827</v>
      </c>
      <c r="H9" s="89"/>
      <c r="I9" s="647" t="s">
        <v>828</v>
      </c>
    </row>
    <row r="10" spans="1:22" s="88" customFormat="1" ht="24" customHeight="1">
      <c r="A10" s="644"/>
      <c r="B10" s="649"/>
      <c r="C10" s="646"/>
      <c r="D10" s="646"/>
      <c r="E10" s="646"/>
      <c r="F10" s="646"/>
      <c r="G10" s="91" t="s">
        <v>829</v>
      </c>
      <c r="H10" s="91" t="s">
        <v>830</v>
      </c>
      <c r="I10" s="647"/>
    </row>
    <row r="11" spans="1:22" ht="16.5" thickBot="1">
      <c r="A11" s="399" t="s">
        <v>33</v>
      </c>
      <c r="B11" s="400" t="s">
        <v>34</v>
      </c>
      <c r="C11" s="401">
        <v>1</v>
      </c>
      <c r="D11" s="401">
        <v>2</v>
      </c>
      <c r="E11" s="401">
        <v>3</v>
      </c>
      <c r="F11" s="401">
        <v>4</v>
      </c>
      <c r="G11" s="401">
        <v>5</v>
      </c>
      <c r="H11" s="401">
        <v>6</v>
      </c>
      <c r="I11" s="402">
        <v>7</v>
      </c>
    </row>
    <row r="12" spans="1:22">
      <c r="A12" s="406" t="s">
        <v>831</v>
      </c>
      <c r="B12" s="407"/>
      <c r="C12" s="408"/>
      <c r="D12" s="408"/>
      <c r="E12" s="408"/>
      <c r="F12" s="408"/>
      <c r="G12" s="408"/>
      <c r="H12" s="408"/>
      <c r="I12" s="409"/>
      <c r="J12" s="589"/>
    </row>
    <row r="13" spans="1:22">
      <c r="A13" s="389" t="s">
        <v>832</v>
      </c>
      <c r="B13" s="92" t="s">
        <v>833</v>
      </c>
      <c r="C13" s="390"/>
      <c r="D13" s="390"/>
      <c r="E13" s="390"/>
      <c r="F13" s="390"/>
      <c r="G13" s="390"/>
      <c r="H13" s="390"/>
      <c r="I13" s="391">
        <f>F13+G13-H13</f>
        <v>0</v>
      </c>
    </row>
    <row r="14" spans="1:22">
      <c r="A14" s="389" t="s">
        <v>834</v>
      </c>
      <c r="B14" s="92" t="s">
        <v>835</v>
      </c>
      <c r="C14" s="390"/>
      <c r="D14" s="390"/>
      <c r="E14" s="390"/>
      <c r="F14" s="390"/>
      <c r="G14" s="390"/>
      <c r="H14" s="390"/>
      <c r="I14" s="391">
        <f t="shared" ref="I14:I27" si="0">F14+G14-H14</f>
        <v>0</v>
      </c>
    </row>
    <row r="15" spans="1:22">
      <c r="A15" s="389" t="s">
        <v>636</v>
      </c>
      <c r="B15" s="92" t="s">
        <v>836</v>
      </c>
      <c r="C15" s="390"/>
      <c r="D15" s="390"/>
      <c r="E15" s="390"/>
      <c r="F15" s="390"/>
      <c r="G15" s="390"/>
      <c r="H15" s="390"/>
      <c r="I15" s="391">
        <f t="shared" si="0"/>
        <v>0</v>
      </c>
    </row>
    <row r="16" spans="1:22">
      <c r="A16" s="389" t="s">
        <v>837</v>
      </c>
      <c r="B16" s="92" t="s">
        <v>838</v>
      </c>
      <c r="C16" s="390"/>
      <c r="D16" s="390"/>
      <c r="E16" s="390"/>
      <c r="F16" s="390"/>
      <c r="G16" s="390"/>
      <c r="H16" s="390"/>
      <c r="I16" s="391">
        <f t="shared" si="0"/>
        <v>0</v>
      </c>
    </row>
    <row r="17" spans="1:16">
      <c r="A17" s="389" t="s">
        <v>97</v>
      </c>
      <c r="B17" s="92" t="s">
        <v>839</v>
      </c>
      <c r="C17" s="390"/>
      <c r="D17" s="390"/>
      <c r="E17" s="390"/>
      <c r="F17" s="390"/>
      <c r="G17" s="390"/>
      <c r="H17" s="390"/>
      <c r="I17" s="391">
        <f t="shared" si="0"/>
        <v>0</v>
      </c>
    </row>
    <row r="18" spans="1:16" ht="16.5" thickBot="1">
      <c r="A18" s="395" t="s">
        <v>546</v>
      </c>
      <c r="B18" s="396" t="s">
        <v>840</v>
      </c>
      <c r="C18" s="397">
        <f t="shared" ref="C18:H18" si="1">C13+C14+C16+C17</f>
        <v>0</v>
      </c>
      <c r="D18" s="397">
        <f t="shared" si="1"/>
        <v>0</v>
      </c>
      <c r="E18" s="397">
        <f t="shared" si="1"/>
        <v>0</v>
      </c>
      <c r="F18" s="397">
        <f t="shared" si="1"/>
        <v>0</v>
      </c>
      <c r="G18" s="397">
        <f t="shared" si="1"/>
        <v>0</v>
      </c>
      <c r="H18" s="397">
        <f t="shared" si="1"/>
        <v>0</v>
      </c>
      <c r="I18" s="398">
        <f t="shared" si="0"/>
        <v>0</v>
      </c>
    </row>
    <row r="19" spans="1:16">
      <c r="A19" s="403" t="s">
        <v>841</v>
      </c>
      <c r="B19" s="90"/>
      <c r="C19" s="404"/>
      <c r="D19" s="404"/>
      <c r="E19" s="404"/>
      <c r="F19" s="404"/>
      <c r="G19" s="404"/>
      <c r="H19" s="404"/>
      <c r="I19" s="405"/>
    </row>
    <row r="20" spans="1:16">
      <c r="A20" s="389" t="s">
        <v>832</v>
      </c>
      <c r="B20" s="92" t="s">
        <v>842</v>
      </c>
      <c r="C20" s="390"/>
      <c r="D20" s="390"/>
      <c r="E20" s="390"/>
      <c r="F20" s="390"/>
      <c r="G20" s="390"/>
      <c r="H20" s="390"/>
      <c r="I20" s="391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9" t="s">
        <v>843</v>
      </c>
      <c r="B21" s="92" t="s">
        <v>844</v>
      </c>
      <c r="C21" s="390"/>
      <c r="D21" s="390"/>
      <c r="E21" s="390"/>
      <c r="F21" s="390"/>
      <c r="G21" s="390"/>
      <c r="H21" s="390"/>
      <c r="I21" s="391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9" t="s">
        <v>845</v>
      </c>
      <c r="B22" s="92" t="s">
        <v>846</v>
      </c>
      <c r="C22" s="390"/>
      <c r="D22" s="390"/>
      <c r="E22" s="390"/>
      <c r="F22" s="390"/>
      <c r="G22" s="390"/>
      <c r="H22" s="390"/>
      <c r="I22" s="391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9" t="s">
        <v>847</v>
      </c>
      <c r="B23" s="92" t="s">
        <v>848</v>
      </c>
      <c r="C23" s="390"/>
      <c r="D23" s="390"/>
      <c r="E23" s="390"/>
      <c r="F23" s="390"/>
      <c r="G23" s="390"/>
      <c r="H23" s="390"/>
      <c r="I23" s="391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9" t="s">
        <v>849</v>
      </c>
      <c r="B24" s="92" t="s">
        <v>850</v>
      </c>
      <c r="C24" s="390"/>
      <c r="D24" s="390"/>
      <c r="E24" s="390"/>
      <c r="F24" s="390"/>
      <c r="G24" s="390"/>
      <c r="H24" s="390"/>
      <c r="I24" s="391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9" t="s">
        <v>851</v>
      </c>
      <c r="B25" s="92" t="s">
        <v>852</v>
      </c>
      <c r="C25" s="390"/>
      <c r="D25" s="390"/>
      <c r="E25" s="390"/>
      <c r="F25" s="390"/>
      <c r="G25" s="390"/>
      <c r="H25" s="390"/>
      <c r="I25" s="391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2" t="s">
        <v>853</v>
      </c>
      <c r="B26" s="92" t="s">
        <v>854</v>
      </c>
      <c r="C26" s="390"/>
      <c r="D26" s="390"/>
      <c r="E26" s="390"/>
      <c r="F26" s="390"/>
      <c r="G26" s="390"/>
      <c r="H26" s="390"/>
      <c r="I26" s="391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5" t="s">
        <v>549</v>
      </c>
      <c r="B27" s="396" t="s">
        <v>855</v>
      </c>
      <c r="C27" s="397">
        <f t="shared" ref="C27:H27" si="2">SUM(C20:C26)</f>
        <v>0</v>
      </c>
      <c r="D27" s="397">
        <f t="shared" si="2"/>
        <v>0</v>
      </c>
      <c r="E27" s="397">
        <f t="shared" si="2"/>
        <v>0</v>
      </c>
      <c r="F27" s="397">
        <f t="shared" si="2"/>
        <v>0</v>
      </c>
      <c r="G27" s="397">
        <f t="shared" si="2"/>
        <v>0</v>
      </c>
      <c r="H27" s="397">
        <f t="shared" si="2"/>
        <v>0</v>
      </c>
      <c r="I27" s="398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5" t="s">
        <v>856</v>
      </c>
      <c r="B29" s="645"/>
      <c r="C29" s="645"/>
      <c r="D29" s="645"/>
      <c r="E29" s="645"/>
      <c r="F29" s="645"/>
      <c r="G29" s="645"/>
      <c r="H29" s="645"/>
      <c r="I29" s="645"/>
    </row>
    <row r="30" spans="1:16">
      <c r="A30" s="432"/>
      <c r="B30" s="433"/>
      <c r="C30" s="432"/>
      <c r="D30" s="434"/>
      <c r="E30" s="434"/>
      <c r="F30" s="434"/>
      <c r="G30" s="434"/>
      <c r="H30" s="434"/>
      <c r="I30" s="434"/>
    </row>
    <row r="31" spans="1:16">
      <c r="A31" s="582" t="s">
        <v>7</v>
      </c>
      <c r="B31" s="606">
        <f>pdeReportingDate</f>
        <v>45989</v>
      </c>
      <c r="C31" s="606"/>
      <c r="D31" s="606"/>
      <c r="E31" s="606"/>
      <c r="F31" s="606"/>
      <c r="G31" s="93"/>
      <c r="H31" s="93"/>
      <c r="I31" s="93"/>
    </row>
    <row r="32" spans="1:16">
      <c r="A32" s="582"/>
      <c r="B32" s="606"/>
      <c r="C32" s="606"/>
      <c r="D32" s="606"/>
      <c r="E32" s="606"/>
      <c r="F32" s="606"/>
      <c r="G32" s="93"/>
      <c r="H32" s="93"/>
      <c r="I32" s="93"/>
    </row>
    <row r="33" spans="1:9">
      <c r="A33" s="583" t="s">
        <v>292</v>
      </c>
      <c r="B33" s="607" t="str">
        <f>authorName</f>
        <v>Павлин Радев</v>
      </c>
      <c r="C33" s="607"/>
      <c r="D33" s="607"/>
      <c r="E33" s="607"/>
      <c r="F33" s="607"/>
      <c r="G33" s="93"/>
      <c r="H33" s="93"/>
      <c r="I33" s="93"/>
    </row>
    <row r="34" spans="1:9">
      <c r="A34" s="583"/>
      <c r="B34" s="650"/>
      <c r="C34" s="650"/>
      <c r="D34" s="650"/>
      <c r="E34" s="650"/>
      <c r="F34" s="650"/>
      <c r="G34" s="650"/>
      <c r="H34" s="650"/>
      <c r="I34" s="650"/>
    </row>
    <row r="35" spans="1:9">
      <c r="A35" s="583" t="s">
        <v>12</v>
      </c>
      <c r="B35" s="651"/>
      <c r="C35" s="651"/>
      <c r="D35" s="651"/>
      <c r="E35" s="651"/>
      <c r="F35" s="651"/>
      <c r="G35" s="651"/>
      <c r="H35" s="651"/>
      <c r="I35" s="651"/>
    </row>
    <row r="36" spans="1:9" ht="15.75" customHeight="1">
      <c r="A36" s="584"/>
      <c r="B36" s="605" t="s">
        <v>293</v>
      </c>
      <c r="C36" s="605"/>
      <c r="D36" s="605"/>
      <c r="E36" s="605"/>
      <c r="F36" s="605"/>
      <c r="G36" s="605"/>
      <c r="H36" s="605"/>
      <c r="I36" s="605"/>
    </row>
    <row r="37" spans="1:9" ht="15.75" customHeight="1">
      <c r="A37" s="584"/>
      <c r="B37" s="605" t="s">
        <v>293</v>
      </c>
      <c r="C37" s="605"/>
      <c r="D37" s="605"/>
      <c r="E37" s="605"/>
      <c r="F37" s="605"/>
      <c r="G37" s="605"/>
      <c r="H37" s="605"/>
      <c r="I37" s="605"/>
    </row>
    <row r="38" spans="1:9" ht="15.75" customHeight="1">
      <c r="A38" s="584"/>
      <c r="B38" s="605" t="s">
        <v>293</v>
      </c>
      <c r="C38" s="605"/>
      <c r="D38" s="605"/>
      <c r="E38" s="605"/>
      <c r="F38" s="605"/>
      <c r="G38" s="605"/>
      <c r="H38" s="605"/>
      <c r="I38" s="605"/>
    </row>
    <row r="39" spans="1:9" ht="15.75" customHeight="1">
      <c r="A39" s="584"/>
      <c r="B39" s="605" t="s">
        <v>293</v>
      </c>
      <c r="C39" s="605"/>
      <c r="D39" s="605"/>
      <c r="E39" s="605"/>
      <c r="F39" s="605"/>
      <c r="G39" s="605"/>
      <c r="H39" s="605"/>
      <c r="I39" s="605"/>
    </row>
    <row r="40" spans="1:9">
      <c r="A40" s="584"/>
      <c r="B40" s="605"/>
      <c r="C40" s="605"/>
      <c r="D40" s="605"/>
      <c r="E40" s="605"/>
      <c r="F40" s="605"/>
      <c r="G40" s="605"/>
      <c r="H40" s="605"/>
      <c r="I40" s="605"/>
    </row>
    <row r="41" spans="1:9">
      <c r="A41" s="584"/>
      <c r="B41" s="605"/>
      <c r="C41" s="605"/>
      <c r="D41" s="605"/>
      <c r="E41" s="605"/>
      <c r="F41" s="605"/>
      <c r="G41" s="605"/>
      <c r="H41" s="605"/>
      <c r="I41" s="605"/>
    </row>
    <row r="42" spans="1:9">
      <c r="A42" s="584"/>
      <c r="B42" s="605"/>
      <c r="C42" s="605"/>
      <c r="D42" s="605"/>
      <c r="E42" s="605"/>
      <c r="F42" s="605"/>
      <c r="G42" s="605"/>
      <c r="H42" s="605"/>
      <c r="I42" s="605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ЗЪРНЕНИ ХРАНИ БЪЛГАРИЯ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30.09.2025 г.</v>
      </c>
      <c r="B3" s="428"/>
      <c r="C3" s="428"/>
      <c r="D3" s="428"/>
      <c r="E3" s="428"/>
      <c r="F3" s="428"/>
      <c r="G3" s="428"/>
      <c r="H3" s="428"/>
      <c r="I3" s="428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417755</v>
      </c>
      <c r="D6" s="593">
        <f t="shared" ref="D6:D15" si="0">C6-E6</f>
        <v>0</v>
      </c>
      <c r="E6" s="567">
        <f>'1-Баланс'!G95</f>
        <v>417755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272584</v>
      </c>
      <c r="D7" s="593">
        <f t="shared" si="0"/>
        <v>76924</v>
      </c>
      <c r="E7" s="567">
        <f>'1-Баланс'!G18</f>
        <v>195660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3734</v>
      </c>
      <c r="D8" s="593">
        <f t="shared" si="0"/>
        <v>0</v>
      </c>
      <c r="E8" s="567">
        <f>ABS('2-Отчет за доходите'!C44)-ABS('2-Отчет за доходите'!G44)</f>
        <v>3734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8206</v>
      </c>
      <c r="D9" s="593">
        <f t="shared" si="0"/>
        <v>0</v>
      </c>
      <c r="E9" s="567">
        <f>'3-Отчет за паричния поток'!C45</f>
        <v>8206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7410</v>
      </c>
      <c r="D10" s="593">
        <f t="shared" si="0"/>
        <v>0</v>
      </c>
      <c r="E10" s="567">
        <f>'3-Отчет за паричния поток'!C46</f>
        <v>7410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272584</v>
      </c>
      <c r="D11" s="593">
        <f t="shared" si="0"/>
        <v>0</v>
      </c>
      <c r="E11" s="567">
        <f>'4-Отчет за собствения капитал'!L34</f>
        <v>272584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93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93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919</v>
      </c>
      <c r="D14" s="593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0</v>
      </c>
      <c r="D15" s="593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951e9f1d-26df-4e13-af31-63484411f8ff"/>
    <ds:schemaRef ds:uri="http://schemas.microsoft.com/office/infopath/2007/PartnerControls"/>
    <ds:schemaRef ds:uri="90af5458-20df-4aa2-bdd5-f68d473c3536"/>
    <ds:schemaRef ds:uri="http://purl.org/dc/dcmitype/"/>
    <ds:schemaRef ds:uri="http://purl.org/dc/elements/1.1/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Snezhina</cp:lastModifiedBy>
  <cp:revision/>
  <dcterms:created xsi:type="dcterms:W3CDTF">2006-09-16T00:00:00Z</dcterms:created>
  <dcterms:modified xsi:type="dcterms:W3CDTF">2025-11-27T12:59:40Z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