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rcom\Sikora\Earnings Materials\4Q14\"/>
    </mc:Choice>
  </mc:AlternateContent>
  <bookViews>
    <workbookView xWindow="9600" yWindow="9735" windowWidth="12675" windowHeight="8340" tabRatio="888"/>
  </bookViews>
  <sheets>
    <sheet name="Segment Revenue" sheetId="1" r:id="rId1"/>
    <sheet name="P&amp;L" sheetId="15" r:id="rId2"/>
    <sheet name="EPS Recon" sheetId="11" r:id="rId3"/>
    <sheet name="Free Cash Flow (Use)" sheetId="10" r:id="rId4"/>
    <sheet name="Net Invest (Debt)" sheetId="13" r:id="rId5"/>
    <sheet name="Other Inc (Exp)" sheetId="16" state="hidden" r:id="rId6"/>
  </sheets>
  <definedNames>
    <definedName name="_xlnm.Print_Area" localSheetId="2">'EPS Recon'!$B$1:$H$22</definedName>
    <definedName name="_xlnm.Print_Area" localSheetId="3">'Free Cash Flow (Use)'!$B$1:$F$9</definedName>
    <definedName name="_xlnm.Print_Area" localSheetId="4">'Net Invest (Debt)'!$B$1:$E$10</definedName>
    <definedName name="_xlnm.Print_Area" localSheetId="5">'Other Inc (Exp)'!$B$3:$F$16</definedName>
    <definedName name="_xlnm.Print_Area" localSheetId="1">'P&amp;L'!$B$1:$O$38</definedName>
    <definedName name="_xlnm.Print_Area" localSheetId="0">'Segment Revenue'!$B$1:$M$34</definedName>
    <definedName name="_xlnm.Print_Titles" localSheetId="0">'Segment Revenue'!$A:$B</definedName>
  </definedNames>
  <calcPr calcId="152511"/>
</workbook>
</file>

<file path=xl/calcChain.xml><?xml version="1.0" encoding="utf-8"?>
<calcChain xmlns="http://schemas.openxmlformats.org/spreadsheetml/2006/main">
  <c r="F38" i="15" l="1"/>
  <c r="C9" i="10" l="1"/>
  <c r="F8" i="16" l="1"/>
  <c r="E8" i="16"/>
  <c r="D8" i="16"/>
  <c r="C8" i="16"/>
  <c r="B6" i="16"/>
  <c r="B4" i="16"/>
  <c r="B3" i="16"/>
  <c r="E13" i="16" l="1"/>
  <c r="F13" i="16"/>
  <c r="C13" i="16"/>
  <c r="D13" i="16"/>
  <c r="D38" i="15" l="1"/>
  <c r="G25" i="15"/>
  <c r="H25" i="15" s="1"/>
  <c r="M38" i="15"/>
  <c r="K38" i="15"/>
  <c r="J38" i="15"/>
  <c r="C38" i="15"/>
  <c r="M37" i="15"/>
  <c r="K37" i="15"/>
  <c r="J37" i="15"/>
  <c r="F37" i="15"/>
  <c r="D37" i="15"/>
  <c r="C37" i="15"/>
  <c r="N36" i="15"/>
  <c r="G36" i="15"/>
  <c r="N34" i="15"/>
  <c r="G34" i="15"/>
  <c r="N33" i="15"/>
  <c r="G33" i="15"/>
  <c r="N32" i="15"/>
  <c r="G32" i="15"/>
  <c r="N31" i="15"/>
  <c r="G31" i="15"/>
  <c r="N30" i="15"/>
  <c r="G30" i="15"/>
  <c r="N29" i="15"/>
  <c r="G29" i="15"/>
  <c r="N28" i="15"/>
  <c r="G28" i="15"/>
  <c r="N26" i="15"/>
  <c r="G26" i="15"/>
  <c r="N25" i="15"/>
  <c r="O25" i="15" s="1"/>
  <c r="L25" i="15"/>
  <c r="E25" i="15"/>
  <c r="O24" i="15"/>
  <c r="N24" i="15"/>
  <c r="M24" i="15"/>
  <c r="L24" i="15"/>
  <c r="K24" i="15"/>
  <c r="J24" i="15"/>
  <c r="K21" i="15"/>
  <c r="G19" i="15"/>
  <c r="G17" i="15"/>
  <c r="G16" i="15"/>
  <c r="G15" i="15"/>
  <c r="G14" i="15"/>
  <c r="G13" i="15"/>
  <c r="G12" i="15"/>
  <c r="G11" i="15"/>
  <c r="G9" i="15"/>
  <c r="N19" i="15"/>
  <c r="N16" i="15"/>
  <c r="N14" i="15"/>
  <c r="N12" i="15"/>
  <c r="N17" i="15"/>
  <c r="N15" i="15"/>
  <c r="N13" i="15"/>
  <c r="N11" i="15"/>
  <c r="N38" i="15" l="1"/>
  <c r="E38" i="15"/>
  <c r="G37" i="15"/>
  <c r="N37" i="15"/>
  <c r="L38" i="15"/>
  <c r="G38" i="15"/>
  <c r="H38" i="15" s="1"/>
  <c r="O38" i="15"/>
  <c r="M11" i="1"/>
  <c r="D9" i="13" l="1"/>
  <c r="U8" i="1" l="1"/>
  <c r="S8" i="1"/>
  <c r="Q8" i="1"/>
  <c r="O8" i="1"/>
  <c r="O13" i="1" l="1"/>
  <c r="Q13" i="1"/>
  <c r="Q18" i="1"/>
  <c r="U18" i="1"/>
  <c r="O18" i="1"/>
  <c r="S18" i="1"/>
  <c r="S13" i="1"/>
  <c r="U13" i="1"/>
  <c r="S35" i="1" l="1"/>
  <c r="O35" i="1" l="1"/>
  <c r="Q35" i="1"/>
  <c r="U35" i="1"/>
  <c r="D9" i="10" l="1"/>
  <c r="E9" i="10"/>
  <c r="F9" i="10"/>
  <c r="N9" i="15"/>
  <c r="F18" i="11" l="1"/>
  <c r="F20" i="11" s="1"/>
  <c r="F22" i="11" s="1"/>
  <c r="E18" i="11"/>
  <c r="E20" i="11" s="1"/>
  <c r="E22" i="11" s="1"/>
  <c r="D18" i="11"/>
  <c r="D20" i="11" s="1"/>
  <c r="D22" i="11" s="1"/>
  <c r="C18" i="11"/>
  <c r="C20" i="11" s="1"/>
  <c r="C22" i="11" s="1"/>
  <c r="M21" i="15" l="1"/>
  <c r="J21" i="15"/>
  <c r="F21" i="15"/>
  <c r="D21" i="15"/>
  <c r="C21" i="15"/>
  <c r="M20" i="15"/>
  <c r="K20" i="15"/>
  <c r="J20" i="15"/>
  <c r="D20" i="15"/>
  <c r="C20" i="15"/>
  <c r="F20" i="15"/>
  <c r="G20" i="15" l="1"/>
  <c r="G8" i="15" l="1"/>
  <c r="C9" i="13" l="1"/>
  <c r="B2" i="15"/>
  <c r="E21" i="15" l="1"/>
  <c r="I34" i="1" l="1"/>
  <c r="S36" i="1" s="1"/>
  <c r="K34" i="1"/>
  <c r="U36" i="1" s="1"/>
  <c r="E34" i="1"/>
  <c r="Q36" i="1" s="1"/>
  <c r="C34" i="1"/>
  <c r="O36" i="1" s="1"/>
  <c r="G21" i="15" l="1"/>
  <c r="M29" i="1"/>
  <c r="G29" i="1"/>
  <c r="G34" i="1" l="1"/>
  <c r="F6" i="10"/>
  <c r="E6" i="10"/>
  <c r="F5" i="11"/>
  <c r="E5" i="11"/>
  <c r="J23" i="15"/>
  <c r="C23" i="15"/>
  <c r="M32" i="1"/>
  <c r="M31" i="1"/>
  <c r="M30" i="1"/>
  <c r="M28" i="1"/>
  <c r="M27" i="1"/>
  <c r="K27" i="1"/>
  <c r="U27" i="1" s="1"/>
  <c r="I27" i="1"/>
  <c r="S27" i="1" s="1"/>
  <c r="M21" i="1"/>
  <c r="K17" i="1"/>
  <c r="U19" i="1" s="1"/>
  <c r="I17" i="1"/>
  <c r="S19" i="1" s="1"/>
  <c r="M16" i="1"/>
  <c r="M15" i="1"/>
  <c r="K12" i="1"/>
  <c r="U14" i="1" s="1"/>
  <c r="I12" i="1"/>
  <c r="S14" i="1" s="1"/>
  <c r="M10" i="1"/>
  <c r="M34" i="1" l="1"/>
  <c r="I19" i="1"/>
  <c r="I23" i="1" s="1"/>
  <c r="S24" i="1" s="1"/>
  <c r="M17" i="1"/>
  <c r="M12" i="1"/>
  <c r="K19" i="1"/>
  <c r="M19" i="1" l="1"/>
  <c r="K23" i="1"/>
  <c r="M23" i="1" l="1"/>
  <c r="U24" i="1"/>
  <c r="N8" i="15"/>
  <c r="O8" i="15" s="1"/>
  <c r="J6" i="15"/>
  <c r="C6" i="15"/>
  <c r="E9" i="13"/>
  <c r="G32" i="1"/>
  <c r="G31" i="1"/>
  <c r="G30" i="1"/>
  <c r="G28" i="1"/>
  <c r="G21" i="1"/>
  <c r="G16" i="1"/>
  <c r="G15" i="1"/>
  <c r="G11" i="1"/>
  <c r="G10" i="1"/>
  <c r="E17" i="1"/>
  <c r="Q19" i="1" s="1"/>
  <c r="E12" i="1"/>
  <c r="Q14" i="1" s="1"/>
  <c r="C17" i="1"/>
  <c r="O19" i="1" s="1"/>
  <c r="C12" i="1"/>
  <c r="O14" i="1" s="1"/>
  <c r="O7" i="15"/>
  <c r="N7" i="15"/>
  <c r="M7" i="15"/>
  <c r="L7" i="15"/>
  <c r="K7" i="15"/>
  <c r="J7" i="15"/>
  <c r="L8" i="15"/>
  <c r="H8" i="15"/>
  <c r="E8" i="15"/>
  <c r="B4" i="15"/>
  <c r="B1" i="15"/>
  <c r="B4" i="13"/>
  <c r="B2" i="13"/>
  <c r="B1" i="13"/>
  <c r="B4" i="10"/>
  <c r="D5" i="11"/>
  <c r="C5" i="11"/>
  <c r="B2" i="11"/>
  <c r="B1" i="11"/>
  <c r="D6" i="10"/>
  <c r="C6" i="10"/>
  <c r="B2" i="10"/>
  <c r="B1" i="10"/>
  <c r="G27" i="1"/>
  <c r="E27" i="1"/>
  <c r="Q27" i="1" s="1"/>
  <c r="C27" i="1"/>
  <c r="O27" i="1" s="1"/>
  <c r="N20" i="15" l="1"/>
  <c r="N21" i="15"/>
  <c r="O21" i="15" s="1"/>
  <c r="G17" i="1"/>
  <c r="E19" i="1"/>
  <c r="E23" i="1" s="1"/>
  <c r="Q24" i="1" s="1"/>
  <c r="G12" i="1"/>
  <c r="C19" i="1"/>
  <c r="H21" i="15"/>
  <c r="L21" i="15"/>
  <c r="G19" i="1" l="1"/>
  <c r="C23" i="1"/>
  <c r="O24" i="1" s="1"/>
  <c r="G23" i="1" l="1"/>
</calcChain>
</file>

<file path=xl/sharedStrings.xml><?xml version="1.0" encoding="utf-8"?>
<sst xmlns="http://schemas.openxmlformats.org/spreadsheetml/2006/main" count="117" uniqueCount="83">
  <si>
    <t>Financial Self Service</t>
  </si>
  <si>
    <t>Security Solutions</t>
  </si>
  <si>
    <t>Total Security</t>
  </si>
  <si>
    <t>Total Fin. Self-Service &amp; Security</t>
  </si>
  <si>
    <t>Total Revenue</t>
  </si>
  <si>
    <t>Asia Pacific</t>
  </si>
  <si>
    <t>Europe, Middle East, Africa</t>
  </si>
  <si>
    <t>(in $000's)</t>
  </si>
  <si>
    <t>Diebold</t>
  </si>
  <si>
    <t>Reconciliation of Diluted GAAP EPS to Non-GAAP EPS from Continuing Operating Measures</t>
  </si>
  <si>
    <t>Total EPS from continuing operations (GAAP measure)</t>
  </si>
  <si>
    <t>Capital expenditures</t>
  </si>
  <si>
    <t>Cash, cash equivalents and short-term investments (GAAP measure)</t>
  </si>
  <si>
    <t>Debt instruments</t>
  </si>
  <si>
    <t>Profit / (Loss) Summary</t>
  </si>
  <si>
    <t>Rev</t>
  </si>
  <si>
    <t>Gross Profit</t>
  </si>
  <si>
    <t>% of Sales</t>
  </si>
  <si>
    <t>OPEX</t>
  </si>
  <si>
    <t>OP</t>
  </si>
  <si>
    <t>GAAP Results</t>
  </si>
  <si>
    <t>Restructuring</t>
  </si>
  <si>
    <t>Non-GAAP Results</t>
  </si>
  <si>
    <t>Other Income / (Expense), Net Summary</t>
  </si>
  <si>
    <t>Total adjusted EPS
(non-GAAP measure)</t>
  </si>
  <si>
    <t>Free Cash Flow / (Use)</t>
  </si>
  <si>
    <t>Net Investment / (Debt)</t>
  </si>
  <si>
    <t>Net cash provided by (used in) operating activities (GAAP measure)</t>
  </si>
  <si>
    <t xml:space="preserve">Latin America </t>
  </si>
  <si>
    <t>Brazil</t>
  </si>
  <si>
    <t>North America</t>
  </si>
  <si>
    <t>12/31/2013</t>
  </si>
  <si>
    <t xml:space="preserve"> </t>
  </si>
  <si>
    <t>Brazil Other</t>
  </si>
  <si>
    <t>Securities class action settlement</t>
  </si>
  <si>
    <t>FCPA settlement</t>
  </si>
  <si>
    <t>Legal, indemnification and professional fees</t>
  </si>
  <si>
    <t>Gain on sale of Eras</t>
  </si>
  <si>
    <t>Other</t>
  </si>
  <si>
    <t>Total non-routine income / expense</t>
  </si>
  <si>
    <t>Revenue Summary by Service, Product and Segment</t>
  </si>
  <si>
    <t>Revenue Summary by Service and Product Solutions</t>
  </si>
  <si>
    <t>Products</t>
  </si>
  <si>
    <t>Services</t>
  </si>
  <si>
    <t>Total Financial Self-Service</t>
  </si>
  <si>
    <t>Revenue Summary by Segment</t>
  </si>
  <si>
    <t>% Change</t>
  </si>
  <si>
    <t>Non-routine income / expense:</t>
  </si>
  <si>
    <t>Total non-routine (income)/expense</t>
  </si>
  <si>
    <t>Tax expense on foreign cash repatriation</t>
  </si>
  <si>
    <t>Valuation allowance on Brazil deferred tax assets</t>
  </si>
  <si>
    <t>Total adjusted EPS (non-GAAP) excluding valuation allowance on Brazil deferred tax assets</t>
  </si>
  <si>
    <t>Q4 2014</t>
  </si>
  <si>
    <t>Q4 2013</t>
  </si>
  <si>
    <t>12/31/2014</t>
  </si>
  <si>
    <t>Change drop down on time frame in segment file</t>
  </si>
  <si>
    <t>A14Q4</t>
  </si>
  <si>
    <t>R13Q4</t>
  </si>
  <si>
    <t>AYR14</t>
  </si>
  <si>
    <t>RYR13</t>
  </si>
  <si>
    <t>MUR1000</t>
  </si>
  <si>
    <t>AR70001</t>
  </si>
  <si>
    <t>AR70005</t>
  </si>
  <si>
    <t>AR70009</t>
  </si>
  <si>
    <t>AR70007</t>
  </si>
  <si>
    <t>AR70010</t>
  </si>
  <si>
    <t>Other Income/Expense</t>
  </si>
  <si>
    <t xml:space="preserve">  Interest Expense</t>
  </si>
  <si>
    <t xml:space="preserve">  Investment Income</t>
  </si>
  <si>
    <t xml:space="preserve">  Foreign Exchange</t>
  </si>
  <si>
    <t xml:space="preserve">Total </t>
  </si>
  <si>
    <t>Executive Severance</t>
  </si>
  <si>
    <t>Brazil impairment</t>
  </si>
  <si>
    <t>Pension</t>
  </si>
  <si>
    <t>Non-routine (income)/expense:</t>
  </si>
  <si>
    <t>YTD 12/31/2014</t>
  </si>
  <si>
    <t>YTD 12/31/2013</t>
  </si>
  <si>
    <t>12/31/2012</t>
  </si>
  <si>
    <t>Brazil indirect tax</t>
  </si>
  <si>
    <t>Executive severance</t>
  </si>
  <si>
    <t>Free cash flow / (use) (non-GAAP measure)</t>
  </si>
  <si>
    <t>Net investment / (debt) (non-GAAP measure)</t>
  </si>
  <si>
    <t>Earnings Release - February 12,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</si>
</sst>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%;\(0.0\)%"/>
    <numFmt numFmtId="168" formatCode="&quot;$&quot;#,##0.0_);\(&quot;$&quot;#,##0.0\)"/>
    <numFmt numFmtId="169" formatCode="#,##0;\-#,##0;&quot;-&quot;"/>
    <numFmt numFmtId="170" formatCode="_ * #,##0_ ;_ * \-#,##0_ ;_ * &quot;-&quot;_ ;_ @_ "/>
    <numFmt numFmtId="171" formatCode="_ * #,##0.00_ ;_ * \-#,##0.00_ ;_ * &quot;-&quot;??_ ;_ @_ "/>
    <numFmt numFmtId="172" formatCode="_(&quot;R$ &quot;* #,##0_);_(&quot;R$ &quot;* \(#,##0\);_(&quot;R$ &quot;* &quot;-&quot;_);_(@_)"/>
    <numFmt numFmtId="173" formatCode="_ &quot;$&quot;\ * #,##0_ ;_ &quot;$&quot;\ * \-#,##0_ ;_ &quot;$&quot;\ * &quot;-&quot;_ ;_ @_ "/>
    <numFmt numFmtId="174" formatCode="_ &quot;$&quot;\ * #,##0.00_ ;_ &quot;$&quot;\ * \-#,##0.00_ ;_ &quot;$&quot;\ * &quot;-&quot;??_ ;_ @_ "/>
    <numFmt numFmtId="175" formatCode="000000"/>
    <numFmt numFmtId="176" formatCode="mm/dd/yy"/>
    <numFmt numFmtId="177" formatCode="0.00_);[Red]\(0.00\)"/>
    <numFmt numFmtId="178" formatCode="_-* #,##0_-;\-* #,##0_-;_-* &quot;-&quot;_-;_-@_-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#,##0.0_);\(#,##0.0\)"/>
    <numFmt numFmtId="183" formatCode="_(&quot;$&quot;* #,##0_);_(&quot;$&quot;* \(#,##0\);_(&quot;$&quot;* &quot;-&quot;??_);_(@_)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 val="singleAccounting"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u/>
      <sz val="9"/>
      <color indexed="36"/>
      <name val="Arial"/>
      <family val="2"/>
    </font>
    <font>
      <sz val="10"/>
      <name val="Times New Roman"/>
      <family val="1"/>
    </font>
    <font>
      <sz val="8"/>
      <name val="Helv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sz val="10"/>
      <name val="Univers Condensed"/>
      <family val="2"/>
    </font>
    <font>
      <b/>
      <u/>
      <sz val="10"/>
      <name val="Univers Condensed"/>
      <family val="2"/>
    </font>
    <font>
      <sz val="10"/>
      <name val="Helv"/>
      <charset val="204"/>
    </font>
    <font>
      <b/>
      <sz val="8"/>
      <color indexed="8"/>
      <name val="Helv"/>
    </font>
    <font>
      <sz val="12"/>
      <name val="新細明體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imes New Roman"/>
      <family val="2"/>
    </font>
    <font>
      <sz val="10"/>
      <color indexed="9"/>
      <name val="Times New Roman"/>
      <family val="2"/>
    </font>
    <font>
      <sz val="10"/>
      <color indexed="20"/>
      <name val="Times New Roman"/>
      <family val="2"/>
    </font>
    <font>
      <b/>
      <sz val="10"/>
      <color indexed="52"/>
      <name val="Times New Roman"/>
      <family val="2"/>
    </font>
    <font>
      <b/>
      <sz val="10"/>
      <color indexed="9"/>
      <name val="Times New Roman"/>
      <family val="2"/>
    </font>
    <font>
      <i/>
      <sz val="10"/>
      <color indexed="23"/>
      <name val="Times New Roman"/>
      <family val="2"/>
    </font>
    <font>
      <sz val="10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0"/>
      <color indexed="62"/>
      <name val="Times New Roman"/>
      <family val="2"/>
    </font>
    <font>
      <sz val="10"/>
      <color indexed="52"/>
      <name val="Times New Roman"/>
      <family val="2"/>
    </font>
    <font>
      <sz val="10"/>
      <color indexed="60"/>
      <name val="Times New Roman"/>
      <family val="2"/>
    </font>
    <font>
      <b/>
      <sz val="10"/>
      <color indexed="63"/>
      <name val="Times New Roman"/>
      <family val="2"/>
    </font>
    <font>
      <b/>
      <sz val="18"/>
      <color indexed="56"/>
      <name val="Cambria"/>
      <family val="2"/>
    </font>
    <font>
      <b/>
      <sz val="10"/>
      <color indexed="8"/>
      <name val="Times New Roman"/>
      <family val="2"/>
    </font>
    <font>
      <sz val="10"/>
      <color indexed="10"/>
      <name val="Times New Roman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7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11" fillId="0" borderId="0" applyFill="0" applyBorder="0" applyAlignment="0"/>
    <xf numFmtId="43" fontId="4" fillId="0" borderId="0" applyFont="0" applyFill="0" applyBorder="0" applyAlignment="0" applyProtection="0"/>
    <xf numFmtId="0" fontId="12" fillId="0" borderId="0" applyNumberFormat="0" applyAlignment="0">
      <alignment horizontal="left"/>
    </xf>
    <xf numFmtId="0" fontId="13" fillId="0" borderId="0" applyNumberFormat="0" applyAlignment="0">
      <alignment horizontal="left"/>
    </xf>
    <xf numFmtId="38" fontId="14" fillId="2" borderId="0" applyNumberFormat="0" applyBorder="0" applyAlignment="0" applyProtection="0"/>
    <xf numFmtId="0" fontId="8" fillId="0" borderId="5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4" fillId="3" borderId="2" applyNumberFormat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16" fillId="0" borderId="0"/>
    <xf numFmtId="0" fontId="4" fillId="0" borderId="0"/>
    <xf numFmtId="10" fontId="4" fillId="0" borderId="0" applyFont="0" applyFill="0" applyBorder="0" applyAlignment="0" applyProtection="0"/>
    <xf numFmtId="176" fontId="17" fillId="0" borderId="0" applyNumberFormat="0" applyFill="0" applyBorder="0" applyAlignment="0" applyProtection="0">
      <alignment horizontal="left"/>
    </xf>
    <xf numFmtId="0" fontId="18" fillId="2" borderId="0" applyNumberFormat="0" applyBorder="0" applyAlignment="0" applyProtection="0"/>
    <xf numFmtId="177" fontId="2" fillId="0" borderId="0" applyFill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Font="0" applyFill="0" applyBorder="0" applyProtection="0">
      <alignment horizontal="left" vertical="top" wrapText="1"/>
    </xf>
    <xf numFmtId="49" fontId="2" fillId="2" borderId="0" applyBorder="0" applyAlignment="0" applyProtection="0">
      <alignment horizontal="left" vertical="top" wrapText="1"/>
    </xf>
    <xf numFmtId="0" fontId="19" fillId="2" borderId="0" applyNumberFormat="0" applyBorder="0" applyProtection="0">
      <alignment horizontal="center" wrapText="1"/>
      <protection locked="0"/>
    </xf>
    <xf numFmtId="0" fontId="4" fillId="0" borderId="0" applyNumberFormat="0" applyFont="0" applyFill="0" applyBorder="0" applyProtection="0">
      <alignment horizontal="right" wrapText="1"/>
    </xf>
    <xf numFmtId="39" fontId="19" fillId="0" borderId="0" applyFont="0" applyFill="0" applyBorder="0" applyAlignment="0" applyProtection="0">
      <alignment horizontal="center"/>
      <protection locked="0"/>
    </xf>
    <xf numFmtId="0" fontId="20" fillId="0" borderId="0">
      <alignment horizontal="center"/>
    </xf>
    <xf numFmtId="0" fontId="21" fillId="0" borderId="0" applyNumberFormat="0" applyAlignment="0">
      <alignment horizontal="center"/>
    </xf>
    <xf numFmtId="0" fontId="22" fillId="0" borderId="0"/>
    <xf numFmtId="40" fontId="23" fillId="0" borderId="0" applyBorder="0">
      <alignment horizontal="right"/>
    </xf>
    <xf numFmtId="0" fontId="24" fillId="0" borderId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4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8" borderId="0" applyNumberFormat="0" applyBorder="0" applyAlignment="0" applyProtection="0"/>
    <xf numFmtId="0" fontId="25" fillId="5" borderId="0" applyNumberFormat="0" applyBorder="0" applyAlignment="0" applyProtection="0"/>
    <xf numFmtId="0" fontId="25" fillId="9" borderId="0" applyNumberFormat="0" applyBorder="0" applyAlignment="0" applyProtection="0"/>
    <xf numFmtId="0" fontId="25" fillId="8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 applyProtection="0"/>
    <xf numFmtId="0" fontId="26" fillId="11" borderId="0" applyNumberFormat="0" applyBorder="0" applyAlignment="0" applyProtection="0"/>
    <xf numFmtId="0" fontId="26" fillId="5" borderId="0" applyNumberFormat="0" applyBorder="0" applyAlignment="0" applyProtection="0"/>
    <xf numFmtId="0" fontId="26" fillId="9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6" fillId="5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5" borderId="0" applyNumberFormat="0" applyBorder="0" applyAlignment="0" applyProtection="0"/>
    <xf numFmtId="0" fontId="27" fillId="16" borderId="0" applyNumberFormat="0" applyBorder="0" applyAlignment="0" applyProtection="0"/>
    <xf numFmtId="0" fontId="28" fillId="17" borderId="6" applyNumberFormat="0" applyAlignment="0" applyProtection="0"/>
    <xf numFmtId="0" fontId="29" fillId="18" borderId="7" applyNumberFormat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5" fillId="9" borderId="6" applyNumberFormat="0" applyAlignment="0" applyProtection="0"/>
    <xf numFmtId="0" fontId="36" fillId="0" borderId="11" applyNumberFormat="0" applyFill="0" applyAlignment="0" applyProtection="0"/>
    <xf numFmtId="0" fontId="37" fillId="9" borderId="0" applyNumberFormat="0" applyBorder="0" applyAlignment="0" applyProtection="0"/>
    <xf numFmtId="0" fontId="4" fillId="0" borderId="0"/>
    <xf numFmtId="0" fontId="4" fillId="6" borderId="12" applyNumberFormat="0" applyFont="0" applyAlignment="0" applyProtection="0"/>
    <xf numFmtId="0" fontId="38" fillId="17" borderId="13" applyNumberFormat="0" applyAlignment="0" applyProtection="0"/>
    <xf numFmtId="10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0" applyNumberFormat="0" applyFill="0" applyBorder="0" applyAlignment="0" applyProtection="0"/>
    <xf numFmtId="0" fontId="16" fillId="0" borderId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1" borderId="0" applyNumberFormat="0" applyBorder="0" applyAlignment="0" applyProtection="0"/>
    <xf numFmtId="0" fontId="42" fillId="7" borderId="0" applyNumberFormat="0" applyBorder="0" applyAlignment="0" applyProtection="0"/>
    <xf numFmtId="0" fontId="42" fillId="4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10" borderId="0" applyNumberFormat="0" applyBorder="0" applyAlignment="0" applyProtection="0"/>
    <xf numFmtId="0" fontId="42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5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3" fillId="11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11" borderId="0" applyNumberFormat="0" applyBorder="0" applyAlignment="0" applyProtection="0"/>
    <xf numFmtId="0" fontId="43" fillId="15" borderId="0" applyNumberFormat="0" applyBorder="0" applyAlignment="0" applyProtection="0"/>
    <xf numFmtId="0" fontId="44" fillId="16" borderId="0" applyNumberFormat="0" applyBorder="0" applyAlignment="0" applyProtection="0"/>
    <xf numFmtId="0" fontId="45" fillId="8" borderId="6" applyNumberFormat="0" applyAlignment="0" applyProtection="0"/>
    <xf numFmtId="0" fontId="46" fillId="18" borderId="7" applyNumberFormat="0" applyAlignment="0" applyProtection="0"/>
    <xf numFmtId="0" fontId="26" fillId="27" borderId="0" applyNumberFormat="0" applyBorder="0" applyAlignment="0" applyProtection="0"/>
    <xf numFmtId="0" fontId="26" fillId="26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19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49" fillId="0" borderId="15" applyNumberFormat="0" applyFill="0" applyAlignment="0" applyProtection="0"/>
    <xf numFmtId="0" fontId="50" fillId="0" borderId="9" applyNumberFormat="0" applyFill="0" applyAlignment="0" applyProtection="0"/>
    <xf numFmtId="0" fontId="51" fillId="0" borderId="16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6" applyNumberFormat="0" applyAlignment="0" applyProtection="0"/>
    <xf numFmtId="0" fontId="26" fillId="24" borderId="0" applyNumberFormat="0" applyBorder="0" applyAlignment="0" applyProtection="0"/>
    <xf numFmtId="0" fontId="53" fillId="0" borderId="11" applyNumberFormat="0" applyFill="0" applyAlignment="0" applyProtection="0"/>
    <xf numFmtId="0" fontId="25" fillId="23" borderId="0" applyNumberFormat="0" applyBorder="0" applyAlignment="0" applyProtection="0"/>
    <xf numFmtId="0" fontId="54" fillId="9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55" fillId="8" borderId="13" applyNumberFormat="0" applyAlignment="0" applyProtection="0"/>
    <xf numFmtId="9" fontId="16" fillId="0" borderId="0" applyFont="0" applyFill="0" applyBorder="0" applyAlignment="0" applyProtection="0"/>
    <xf numFmtId="0" fontId="25" fillId="21" borderId="0" applyNumberFormat="0" applyBorder="0" applyAlignment="0" applyProtection="0"/>
    <xf numFmtId="0" fontId="4" fillId="0" borderId="0"/>
    <xf numFmtId="0" fontId="25" fillId="19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182" fontId="4" fillId="0" borderId="0"/>
    <xf numFmtId="0" fontId="26" fillId="25" borderId="0" applyNumberFormat="0" applyBorder="0" applyAlignment="0" applyProtection="0"/>
    <xf numFmtId="0" fontId="28" fillId="8" borderId="6" applyNumberFormat="0" applyAlignment="0" applyProtection="0"/>
    <xf numFmtId="0" fontId="59" fillId="0" borderId="15" applyNumberFormat="0" applyFill="0" applyAlignment="0" applyProtection="0"/>
    <xf numFmtId="0" fontId="60" fillId="0" borderId="9" applyNumberFormat="0" applyFill="0" applyAlignment="0" applyProtection="0"/>
    <xf numFmtId="0" fontId="61" fillId="0" borderId="16" applyNumberFormat="0" applyFill="0" applyAlignment="0" applyProtection="0"/>
    <xf numFmtId="0" fontId="61" fillId="0" borderId="0" applyNumberFormat="0" applyFill="0" applyBorder="0" applyAlignment="0" applyProtection="0"/>
    <xf numFmtId="0" fontId="35" fillId="4" borderId="6" applyNumberFormat="0" applyAlignment="0" applyProtection="0"/>
    <xf numFmtId="0" fontId="38" fillId="8" borderId="13" applyNumberFormat="0" applyAlignment="0" applyProtection="0"/>
    <xf numFmtId="0" fontId="40" fillId="0" borderId="17" applyNumberFormat="0" applyFill="0" applyAlignment="0" applyProtection="0"/>
    <xf numFmtId="0" fontId="4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82" fontId="4" fillId="0" borderId="0"/>
    <xf numFmtId="182" fontId="4" fillId="0" borderId="0"/>
    <xf numFmtId="0" fontId="35" fillId="4" borderId="6" applyNumberFormat="0" applyAlignment="0" applyProtection="0"/>
    <xf numFmtId="0" fontId="35" fillId="4" borderId="6" applyNumberFormat="0" applyAlignment="0" applyProtection="0"/>
    <xf numFmtId="0" fontId="35" fillId="4" borderId="6" applyNumberFormat="0" applyAlignment="0" applyProtection="0"/>
    <xf numFmtId="182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 applyFill="1" applyBorder="1"/>
    <xf numFmtId="0" fontId="2" fillId="0" borderId="0" xfId="0" applyFont="1" applyFill="1"/>
    <xf numFmtId="164" fontId="4" fillId="0" borderId="0" xfId="1" applyNumberFormat="1" applyFont="1" applyFill="1" applyBorder="1"/>
    <xf numFmtId="164" fontId="2" fillId="0" borderId="0" xfId="1" applyNumberFormat="1" applyFont="1" applyFill="1" applyBorder="1"/>
    <xf numFmtId="0" fontId="8" fillId="0" borderId="0" xfId="0" applyFont="1" applyFill="1"/>
    <xf numFmtId="0" fontId="9" fillId="0" borderId="0" xfId="0" applyFont="1" applyFill="1"/>
    <xf numFmtId="0" fontId="2" fillId="0" borderId="0" xfId="0" applyFont="1" applyFill="1" applyBorder="1"/>
    <xf numFmtId="15" fontId="8" fillId="0" borderId="0" xfId="0" quotePrefix="1" applyNumberFormat="1" applyFont="1" applyFill="1"/>
    <xf numFmtId="0" fontId="5" fillId="0" borderId="0" xfId="0" applyFont="1" applyFill="1"/>
    <xf numFmtId="15" fontId="8" fillId="0" borderId="0" xfId="0" applyNumberFormat="1" applyFont="1" applyFill="1"/>
    <xf numFmtId="0" fontId="4" fillId="0" borderId="2" xfId="0" applyFont="1" applyFill="1" applyBorder="1"/>
    <xf numFmtId="164" fontId="2" fillId="0" borderId="2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right" indent="1"/>
    </xf>
    <xf numFmtId="165" fontId="3" fillId="0" borderId="0" xfId="1" applyNumberFormat="1" applyFont="1" applyFill="1" applyBorder="1"/>
    <xf numFmtId="0" fontId="2" fillId="0" borderId="0" xfId="0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5" fillId="0" borderId="0" xfId="0" applyFont="1" applyFill="1" applyBorder="1"/>
    <xf numFmtId="167" fontId="2" fillId="0" borderId="0" xfId="0" applyNumberFormat="1" applyFont="1" applyFill="1" applyBorder="1"/>
    <xf numFmtId="167" fontId="2" fillId="0" borderId="1" xfId="0" applyNumberFormat="1" applyFont="1" applyFill="1" applyBorder="1" applyAlignment="1">
      <alignment horizontal="center"/>
    </xf>
    <xf numFmtId="0" fontId="6" fillId="0" borderId="0" xfId="0" applyFont="1" applyFill="1"/>
    <xf numFmtId="0" fontId="7" fillId="0" borderId="0" xfId="0" applyFont="1" applyFill="1" applyBorder="1"/>
    <xf numFmtId="167" fontId="2" fillId="0" borderId="0" xfId="2" applyNumberFormat="1" applyFont="1" applyFill="1" applyBorder="1" applyAlignment="1">
      <alignment horizontal="right" indent="1"/>
    </xf>
    <xf numFmtId="9" fontId="2" fillId="0" borderId="0" xfId="2" applyNumberFormat="1" applyFont="1" applyFill="1" applyBorder="1" applyAlignment="1">
      <alignment horizontal="right" indent="1"/>
    </xf>
    <xf numFmtId="164" fontId="2" fillId="0" borderId="1" xfId="1" applyNumberFormat="1" applyFont="1" applyFill="1" applyBorder="1"/>
    <xf numFmtId="167" fontId="2" fillId="0" borderId="1" xfId="2" applyNumberFormat="1" applyFont="1" applyFill="1" applyBorder="1" applyAlignment="1">
      <alignment horizontal="right" indent="1"/>
    </xf>
    <xf numFmtId="0" fontId="2" fillId="0" borderId="0" xfId="0" applyFont="1" applyFill="1" applyBorder="1" applyAlignment="1">
      <alignment horizontal="left" indent="1"/>
    </xf>
    <xf numFmtId="167" fontId="2" fillId="0" borderId="0" xfId="0" applyNumberFormat="1" applyFont="1" applyFill="1" applyBorder="1" applyAlignment="1">
      <alignment horizontal="right" indent="1"/>
    </xf>
    <xf numFmtId="9" fontId="2" fillId="0" borderId="0" xfId="0" applyNumberFormat="1" applyFont="1" applyFill="1" applyBorder="1" applyAlignment="1">
      <alignment horizontal="right" indent="1"/>
    </xf>
    <xf numFmtId="0" fontId="2" fillId="0" borderId="0" xfId="0" applyFont="1" applyFill="1" applyBorder="1" applyAlignment="1">
      <alignment wrapText="1" shrinkToFit="1"/>
    </xf>
    <xf numFmtId="167" fontId="2" fillId="0" borderId="4" xfId="2" applyNumberFormat="1" applyFont="1" applyFill="1" applyBorder="1" applyAlignment="1">
      <alignment horizontal="right" indent="1"/>
    </xf>
    <xf numFmtId="166" fontId="5" fillId="0" borderId="0" xfId="0" applyNumberFormat="1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4" fillId="0" borderId="2" xfId="0" applyFont="1" applyFill="1" applyBorder="1" applyAlignment="1">
      <alignment horizontal="left" indent="1"/>
    </xf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164" fontId="2" fillId="0" borderId="2" xfId="1" quotePrefix="1" applyNumberFormat="1" applyFont="1" applyFill="1" applyBorder="1" applyAlignment="1">
      <alignment horizontal="center"/>
    </xf>
    <xf numFmtId="43" fontId="4" fillId="0" borderId="2" xfId="1" applyFont="1" applyFill="1" applyBorder="1" applyAlignment="1">
      <alignment horizontal="right" indent="1"/>
    </xf>
    <xf numFmtId="0" fontId="4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2" xfId="1" quotePrefix="1" applyNumberFormat="1" applyFont="1" applyFill="1" applyBorder="1" applyAlignment="1">
      <alignment horizontal="center"/>
    </xf>
    <xf numFmtId="183" fontId="4" fillId="0" borderId="2" xfId="171" applyNumberFormat="1" applyFont="1" applyFill="1" applyBorder="1" applyAlignment="1">
      <alignment horizontal="right" indent="1"/>
    </xf>
    <xf numFmtId="164" fontId="4" fillId="0" borderId="0" xfId="0" applyNumberFormat="1" applyFont="1" applyFill="1"/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28" borderId="0" xfId="0" applyFont="1" applyFill="1" applyBorder="1" applyAlignment="1">
      <alignment horizontal="left" vertical="center" wrapText="1"/>
    </xf>
    <xf numFmtId="165" fontId="3" fillId="28" borderId="0" xfId="1" applyNumberFormat="1" applyFont="1" applyFill="1" applyBorder="1"/>
    <xf numFmtId="168" fontId="3" fillId="28" borderId="3" xfId="1" applyNumberFormat="1" applyFont="1" applyFill="1" applyBorder="1"/>
    <xf numFmtId="166" fontId="3" fillId="28" borderId="3" xfId="2" applyNumberFormat="1" applyFont="1" applyFill="1" applyBorder="1"/>
    <xf numFmtId="167" fontId="3" fillId="28" borderId="3" xfId="2" applyNumberFormat="1" applyFont="1" applyFill="1" applyBorder="1"/>
    <xf numFmtId="183" fontId="2" fillId="0" borderId="0" xfId="171" applyNumberFormat="1" applyFont="1" applyFill="1" applyBorder="1"/>
    <xf numFmtId="183" fontId="2" fillId="0" borderId="4" xfId="171" applyNumberFormat="1" applyFont="1" applyFill="1" applyBorder="1"/>
    <xf numFmtId="0" fontId="3" fillId="0" borderId="0" xfId="0" applyFont="1" applyFill="1" applyBorder="1" applyAlignment="1">
      <alignment horizontal="left" vertical="center" wrapText="1" indent="1"/>
    </xf>
    <xf numFmtId="0" fontId="3" fillId="28" borderId="0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wrapText="1"/>
    </xf>
    <xf numFmtId="183" fontId="2" fillId="0" borderId="2" xfId="171" applyNumberFormat="1" applyFont="1" applyFill="1" applyBorder="1" applyAlignment="1">
      <alignment horizontal="right" indent="1"/>
    </xf>
    <xf numFmtId="0" fontId="4" fillId="28" borderId="2" xfId="0" applyFont="1" applyFill="1" applyBorder="1" applyAlignment="1">
      <alignment wrapText="1"/>
    </xf>
    <xf numFmtId="0" fontId="4" fillId="28" borderId="2" xfId="0" applyFont="1" applyFill="1" applyBorder="1" applyAlignment="1">
      <alignment horizontal="left" indent="1"/>
    </xf>
    <xf numFmtId="39" fontId="4" fillId="28" borderId="2" xfId="1" applyNumberFormat="1" applyFont="1" applyFill="1" applyBorder="1" applyAlignment="1">
      <alignment horizontal="right" indent="1"/>
    </xf>
    <xf numFmtId="0" fontId="4" fillId="0" borderId="2" xfId="0" applyFont="1" applyFill="1" applyBorder="1" applyAlignment="1">
      <alignment horizontal="left" indent="3"/>
    </xf>
    <xf numFmtId="0" fontId="4" fillId="28" borderId="2" xfId="0" applyFont="1" applyFill="1" applyBorder="1" applyAlignment="1"/>
    <xf numFmtId="44" fontId="4" fillId="28" borderId="2" xfId="171" applyFont="1" applyFill="1" applyBorder="1" applyAlignment="1">
      <alignment horizontal="right" indent="1"/>
    </xf>
    <xf numFmtId="43" fontId="4" fillId="28" borderId="2" xfId="1" applyFont="1" applyFill="1" applyBorder="1" applyAlignment="1">
      <alignment horizontal="right" indent="1"/>
    </xf>
    <xf numFmtId="164" fontId="0" fillId="0" borderId="0" xfId="1" applyNumberFormat="1" applyFont="1"/>
    <xf numFmtId="164" fontId="2" fillId="0" borderId="0" xfId="0" applyNumberFormat="1" applyFont="1" applyFill="1"/>
    <xf numFmtId="164" fontId="0" fillId="0" borderId="0" xfId="0" applyNumberFormat="1"/>
    <xf numFmtId="164" fontId="5" fillId="0" borderId="0" xfId="0" applyNumberFormat="1" applyFont="1" applyFill="1"/>
    <xf numFmtId="164" fontId="3" fillId="0" borderId="0" xfId="0" applyNumberFormat="1" applyFont="1" applyFill="1"/>
    <xf numFmtId="164" fontId="4" fillId="0" borderId="0" xfId="1" applyNumberFormat="1" applyFont="1" applyFill="1"/>
    <xf numFmtId="0" fontId="64" fillId="0" borderId="0" xfId="0" applyFont="1" applyFill="1"/>
    <xf numFmtId="164" fontId="0" fillId="29" borderId="0" xfId="1" applyNumberFormat="1" applyFont="1" applyFill="1"/>
    <xf numFmtId="164" fontId="0" fillId="0" borderId="0" xfId="1" applyNumberFormat="1" applyFont="1" applyFill="1"/>
    <xf numFmtId="164" fontId="62" fillId="0" borderId="0" xfId="0" applyNumberFormat="1" applyFont="1"/>
    <xf numFmtId="164" fontId="65" fillId="0" borderId="0" xfId="0" applyNumberFormat="1" applyFont="1" applyFill="1"/>
    <xf numFmtId="164" fontId="4" fillId="29" borderId="0" xfId="1" applyNumberFormat="1" applyFont="1" applyFill="1"/>
    <xf numFmtId="0" fontId="2" fillId="29" borderId="0" xfId="0" applyFont="1" applyFill="1"/>
    <xf numFmtId="0" fontId="2" fillId="0" borderId="18" xfId="0" applyFont="1" applyBorder="1" applyAlignment="1">
      <alignment vertical="top"/>
    </xf>
    <xf numFmtId="0" fontId="63" fillId="30" borderId="19" xfId="0" applyFont="1" applyFill="1" applyBorder="1"/>
    <xf numFmtId="0" fontId="4" fillId="0" borderId="18" xfId="0" applyFont="1" applyFill="1" applyBorder="1"/>
    <xf numFmtId="164" fontId="0" fillId="0" borderId="2" xfId="7" applyNumberFormat="1" applyFont="1" applyFill="1" applyBorder="1" applyAlignment="1">
      <alignment horizontal="center" vertical="top"/>
    </xf>
    <xf numFmtId="164" fontId="2" fillId="30" borderId="20" xfId="7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left"/>
    </xf>
    <xf numFmtId="0" fontId="3" fillId="28" borderId="3" xfId="0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 wrapText="1"/>
    </xf>
    <xf numFmtId="164" fontId="2" fillId="0" borderId="0" xfId="1" applyNumberFormat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5" fontId="3" fillId="0" borderId="1" xfId="1" applyNumberFormat="1" applyFont="1" applyFill="1" applyBorder="1"/>
    <xf numFmtId="0" fontId="4" fillId="0" borderId="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center"/>
    </xf>
  </cellXfs>
  <cellStyles count="172">
    <cellStyle name="20% - Accent1 2" xfId="48"/>
    <cellStyle name="20% - Accent1 3" xfId="94"/>
    <cellStyle name="20% - Accent1 4" xfId="149"/>
    <cellStyle name="20% - Accent2 2" xfId="49"/>
    <cellStyle name="20% - Accent2 3" xfId="95"/>
    <cellStyle name="20% - Accent2 4" xfId="148"/>
    <cellStyle name="20% - Accent3 2" xfId="50"/>
    <cellStyle name="20% - Accent3 3" xfId="96"/>
    <cellStyle name="20% - Accent3 4" xfId="144"/>
    <cellStyle name="20% - Accent4 2" xfId="51"/>
    <cellStyle name="20% - Accent4 3" xfId="97"/>
    <cellStyle name="20% - Accent4 4" xfId="142"/>
    <cellStyle name="20% - Accent5 2" xfId="52"/>
    <cellStyle name="20% - Accent5 3" xfId="98"/>
    <cellStyle name="20% - Accent6 2" xfId="53"/>
    <cellStyle name="20% - Accent6 3" xfId="99"/>
    <cellStyle name="20% - Accent6 4" xfId="139"/>
    <cellStyle name="40% - Accent1 2" xfId="54"/>
    <cellStyle name="40% - Accent1 3" xfId="100"/>
    <cellStyle name="40% - Accent1 4" xfId="138"/>
    <cellStyle name="40% - Accent2 2" xfId="55"/>
    <cellStyle name="40% - Accent2 3" xfId="101"/>
    <cellStyle name="40% - Accent3 2" xfId="56"/>
    <cellStyle name="40% - Accent3 3" xfId="102"/>
    <cellStyle name="40% - Accent3 4" xfId="137"/>
    <cellStyle name="40% - Accent4 2" xfId="57"/>
    <cellStyle name="40% - Accent4 3" xfId="103"/>
    <cellStyle name="40% - Accent4 4" xfId="136"/>
    <cellStyle name="40% - Accent5 2" xfId="58"/>
    <cellStyle name="40% - Accent5 3" xfId="104"/>
    <cellStyle name="40% - Accent6 2" xfId="59"/>
    <cellStyle name="40% - Accent6 3" xfId="105"/>
    <cellStyle name="40% - Accent6 4" xfId="134"/>
    <cellStyle name="60% - Accent1 2" xfId="60"/>
    <cellStyle name="60% - Accent1 3" xfId="106"/>
    <cellStyle name="60% - Accent1 4" xfId="132"/>
    <cellStyle name="60% - Accent2 2" xfId="61"/>
    <cellStyle name="60% - Accent2 3" xfId="107"/>
    <cellStyle name="60% - Accent3 2" xfId="62"/>
    <cellStyle name="60% - Accent3 3" xfId="108"/>
    <cellStyle name="60% - Accent3 4" xfId="126"/>
    <cellStyle name="60% - Accent4 2" xfId="63"/>
    <cellStyle name="60% - Accent4 3" xfId="109"/>
    <cellStyle name="60% - Accent4 4" xfId="125"/>
    <cellStyle name="60% - Accent5 2" xfId="64"/>
    <cellStyle name="60% - Accent5 3" xfId="110"/>
    <cellStyle name="60% - Accent6 2" xfId="65"/>
    <cellStyle name="60% - Accent6 3" xfId="111"/>
    <cellStyle name="60% - Accent6 4" xfId="122"/>
    <cellStyle name="Accent1 2" xfId="66"/>
    <cellStyle name="Accent1 3" xfId="112"/>
    <cellStyle name="Accent1 4" xfId="121"/>
    <cellStyle name="Accent2 2" xfId="67"/>
    <cellStyle name="Accent2 3" xfId="113"/>
    <cellStyle name="Accent3 2" xfId="68"/>
    <cellStyle name="Accent3 3" xfId="114"/>
    <cellStyle name="Accent4 2" xfId="69"/>
    <cellStyle name="Accent4 3" xfId="115"/>
    <cellStyle name="Accent4 4" xfId="151"/>
    <cellStyle name="Accent5 2" xfId="70"/>
    <cellStyle name="Accent5 3" xfId="116"/>
    <cellStyle name="Accent6 2" xfId="71"/>
    <cellStyle name="Accent6 3" xfId="117"/>
    <cellStyle name="Bad 2" xfId="72"/>
    <cellStyle name="Bad 3" xfId="118"/>
    <cellStyle name="Calc Currency (0)" xfId="6"/>
    <cellStyle name="Calculation 2" xfId="73"/>
    <cellStyle name="Calculation 3" xfId="119"/>
    <cellStyle name="Calculation 4" xfId="152"/>
    <cellStyle name="Check Cell 2" xfId="74"/>
    <cellStyle name="Check Cell 3" xfId="120"/>
    <cellStyle name="Comma" xfId="1" builtinId="3"/>
    <cellStyle name="Comma 2" xfId="7"/>
    <cellStyle name="Comma 2 2" xfId="169"/>
    <cellStyle name="Comma 3" xfId="4"/>
    <cellStyle name="Comma 3 2" xfId="75"/>
    <cellStyle name="Comma 4" xfId="43"/>
    <cellStyle name="Comma 8" xfId="161"/>
    <cellStyle name="Copied" xfId="8"/>
    <cellStyle name="Currency" xfId="171" builtinId="4"/>
    <cellStyle name="Currency 2" xfId="42"/>
    <cellStyle name="Currency 2 2" xfId="170"/>
    <cellStyle name="Currency 3" xfId="46"/>
    <cellStyle name="Currency 4" xfId="76"/>
    <cellStyle name="Entered" xfId="9"/>
    <cellStyle name="Explanatory Text 2" xfId="77"/>
    <cellStyle name="Explanatory Text 3" xfId="123"/>
    <cellStyle name="Good 2" xfId="78"/>
    <cellStyle name="Good 3" xfId="124"/>
    <cellStyle name="Grey" xfId="10"/>
    <cellStyle name="Header1" xfId="11"/>
    <cellStyle name="Header2" xfId="12"/>
    <cellStyle name="Heading 1 2" xfId="79"/>
    <cellStyle name="Heading 1 3" xfId="127"/>
    <cellStyle name="Heading 1 4" xfId="153"/>
    <cellStyle name="Heading 2 2" xfId="80"/>
    <cellStyle name="Heading 2 3" xfId="128"/>
    <cellStyle name="Heading 2 4" xfId="154"/>
    <cellStyle name="Heading 3 2" xfId="81"/>
    <cellStyle name="Heading 3 3" xfId="129"/>
    <cellStyle name="Heading 3 4" xfId="155"/>
    <cellStyle name="Heading 4 2" xfId="82"/>
    <cellStyle name="Heading 4 3" xfId="130"/>
    <cellStyle name="Heading 4 4" xfId="156"/>
    <cellStyle name="Hyperlink seguido_Templates_Jan_03.xls Gráfico 2" xfId="13"/>
    <cellStyle name="Input [yellow]" xfId="14"/>
    <cellStyle name="Input 2" xfId="83"/>
    <cellStyle name="Input 3" xfId="131"/>
    <cellStyle name="Input 4" xfId="157"/>
    <cellStyle name="Input 5" xfId="167"/>
    <cellStyle name="Input 6" xfId="165"/>
    <cellStyle name="Input 7" xfId="166"/>
    <cellStyle name="Linked Cell 2" xfId="84"/>
    <cellStyle name="Linked Cell 3" xfId="133"/>
    <cellStyle name="Milliers [0]_DECEMBER 98" xfId="15"/>
    <cellStyle name="Milliers_DECEMBER 98" xfId="16"/>
    <cellStyle name="Moeda [0]_Templates Jan_03_reais" xfId="17"/>
    <cellStyle name="Moeda_DBIS 2003 Procomp" xfId="18"/>
    <cellStyle name="Monétaire [0]_DECEMBER 98" xfId="19"/>
    <cellStyle name="Monétaire_DECEMBER 98" xfId="20"/>
    <cellStyle name="Neutral 2" xfId="85"/>
    <cellStyle name="Neutral 3" xfId="135"/>
    <cellStyle name="Normal" xfId="0" builtinId="0"/>
    <cellStyle name="Normal - Style1" xfId="21"/>
    <cellStyle name="Normal 10" xfId="168"/>
    <cellStyle name="Normal 11" xfId="164"/>
    <cellStyle name="Normal 2" xfId="22"/>
    <cellStyle name="Normal 2 2" xfId="86"/>
    <cellStyle name="Normal 3" xfId="3"/>
    <cellStyle name="Normal 4" xfId="44"/>
    <cellStyle name="Normal 5" xfId="47"/>
    <cellStyle name="Normal 6" xfId="93"/>
    <cellStyle name="Normal 7" xfId="150"/>
    <cellStyle name="Normal 8" xfId="160"/>
    <cellStyle name="Normal 9" xfId="163"/>
    <cellStyle name="Note 2" xfId="87"/>
    <cellStyle name="Output 2" xfId="88"/>
    <cellStyle name="Output 3" xfId="140"/>
    <cellStyle name="Output 4" xfId="158"/>
    <cellStyle name="Percent" xfId="2" builtinId="5"/>
    <cellStyle name="Percent [2]" xfId="23"/>
    <cellStyle name="Percent [2] 2" xfId="89"/>
    <cellStyle name="Percent 2" xfId="45"/>
    <cellStyle name="Percent 3" xfId="141"/>
    <cellStyle name="Percent 4" xfId="162"/>
    <cellStyle name="Percent 5" xfId="5"/>
    <cellStyle name="RevList" xfId="24"/>
    <cellStyle name="SFADisabledRow" xfId="25"/>
    <cellStyle name="SFADiscount" xfId="26"/>
    <cellStyle name="SFAEnabledRow" xfId="27"/>
    <cellStyle name="SFALeftAlign" xfId="28"/>
    <cellStyle name="SFAQuoteBlock" xfId="29"/>
    <cellStyle name="SFAQuoteHeading" xfId="30"/>
    <cellStyle name="SFARightAlign" xfId="31"/>
    <cellStyle name="SFAWholeNumber" xfId="32"/>
    <cellStyle name="SPOTS" xfId="33"/>
    <cellStyle name="SPOTS1" xfId="34"/>
    <cellStyle name="Style 1" xfId="35"/>
    <cellStyle name="Style 1 2" xfId="143"/>
    <cellStyle name="Subtotal" xfId="36"/>
    <cellStyle name="Title 2" xfId="90"/>
    <cellStyle name="Title 3" xfId="145"/>
    <cellStyle name="Total 2" xfId="91"/>
    <cellStyle name="Total 3" xfId="146"/>
    <cellStyle name="Total 4" xfId="159"/>
    <cellStyle name="Warning Text 2" xfId="92"/>
    <cellStyle name="Warning Text 3" xfId="147"/>
    <cellStyle name="一般_PLDT" xfId="37"/>
    <cellStyle name="千分位[0]_PLDT" xfId="38"/>
    <cellStyle name="千分位_PLDT" xfId="39"/>
    <cellStyle name="貨幣 [0]_PLDT" xfId="40"/>
    <cellStyle name="貨幣_PLDT" xfId="41"/>
  </cellStyles>
  <dxfs count="0"/>
  <tableStyles count="0" defaultTableStyle="TableStyleMedium9" defaultPivotStyle="PivotStyleLight16"/>
  <colors>
    <mruColors>
      <color rgb="FFFFFFCC"/>
      <color rgb="FFCCECFF"/>
      <color rgb="FFDAF3F4"/>
      <color rgb="FFE2F2F6"/>
      <color rgb="FFCCCCFF"/>
      <color rgb="FFE8F5F8"/>
      <color rgb="FFEBFFEB"/>
      <color rgb="FFCCFFCC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B1:V36"/>
  <sheetViews>
    <sheetView showGridLines="0" tabSelected="1" zoomScaleNormal="100" workbookViewId="0"/>
  </sheetViews>
  <sheetFormatPr defaultRowHeight="12.75" outlineLevelCol="1"/>
  <cols>
    <col min="1" max="1" width="1.42578125" style="9" customWidth="1"/>
    <col min="2" max="2" width="32.85546875" style="9" customWidth="1"/>
    <col min="3" max="3" width="13.7109375" style="9" customWidth="1"/>
    <col min="4" max="4" width="1.7109375" style="19" customWidth="1"/>
    <col min="5" max="5" width="13.7109375" style="9" customWidth="1"/>
    <col min="6" max="6" width="1.7109375" style="19" customWidth="1"/>
    <col min="7" max="7" width="9.7109375" style="9" customWidth="1"/>
    <col min="8" max="8" width="5.7109375" style="19" customWidth="1"/>
    <col min="9" max="9" width="12.5703125" style="9" customWidth="1"/>
    <col min="10" max="10" width="2.42578125" style="9" customWidth="1"/>
    <col min="11" max="11" width="12.5703125" style="9" customWidth="1"/>
    <col min="12" max="12" width="2.7109375" style="9" customWidth="1"/>
    <col min="13" max="13" width="9.140625" style="9" customWidth="1"/>
    <col min="14" max="14" width="9.140625" style="9"/>
    <col min="15" max="15" width="11.5703125" style="9" hidden="1" customWidth="1" outlineLevel="1"/>
    <col min="16" max="16" width="3.140625" style="9" hidden="1" customWidth="1" outlineLevel="1"/>
    <col min="17" max="17" width="9" style="9" hidden="1" customWidth="1" outlineLevel="1"/>
    <col min="18" max="18" width="2.28515625" style="9" hidden="1" customWidth="1" outlineLevel="1"/>
    <col min="19" max="19" width="10.5703125" style="9" hidden="1" customWidth="1" outlineLevel="1"/>
    <col min="20" max="20" width="2.140625" style="9" hidden="1" customWidth="1" outlineLevel="1"/>
    <col min="21" max="21" width="10.5703125" style="9" hidden="1" customWidth="1" outlineLevel="1"/>
    <col min="22" max="22" width="9.140625" style="9" collapsed="1"/>
    <col min="23" max="16384" width="9.140625" style="9"/>
  </cols>
  <sheetData>
    <row r="1" spans="2:21" ht="15.75">
      <c r="B1" s="5" t="s">
        <v>8</v>
      </c>
    </row>
    <row r="2" spans="2:21" ht="15.75">
      <c r="B2" s="10" t="s">
        <v>82</v>
      </c>
    </row>
    <row r="3" spans="2:21" ht="15.75">
      <c r="B3" s="10" t="s">
        <v>40</v>
      </c>
    </row>
    <row r="4" spans="2:21">
      <c r="B4" s="9" t="s">
        <v>7</v>
      </c>
    </row>
    <row r="6" spans="2:21" ht="15">
      <c r="B6" s="22" t="s">
        <v>41</v>
      </c>
    </row>
    <row r="7" spans="2:21">
      <c r="B7" s="2"/>
      <c r="C7" s="19"/>
      <c r="E7" s="19"/>
      <c r="G7" s="19"/>
    </row>
    <row r="8" spans="2:21" ht="26.25">
      <c r="B8" s="7"/>
      <c r="C8" s="18" t="s">
        <v>52</v>
      </c>
      <c r="D8" s="16"/>
      <c r="E8" s="18" t="s">
        <v>53</v>
      </c>
      <c r="F8" s="16"/>
      <c r="G8" s="17" t="s">
        <v>46</v>
      </c>
      <c r="H8" s="15"/>
      <c r="I8" s="88" t="s">
        <v>75</v>
      </c>
      <c r="J8" s="89"/>
      <c r="K8" s="88" t="s">
        <v>76</v>
      </c>
      <c r="L8" s="16"/>
      <c r="M8" s="17" t="s">
        <v>46</v>
      </c>
      <c r="O8" s="77" t="str">
        <f>C8</f>
        <v>Q4 2014</v>
      </c>
      <c r="P8" s="77"/>
      <c r="Q8" s="77" t="str">
        <f>E8</f>
        <v>Q4 2013</v>
      </c>
      <c r="R8" s="74"/>
      <c r="S8" s="78" t="str">
        <f>I8</f>
        <v>YTD 12/31/2014</v>
      </c>
      <c r="T8" s="78"/>
      <c r="U8" s="78" t="str">
        <f>K8</f>
        <v>YTD 12/31/2013</v>
      </c>
    </row>
    <row r="9" spans="2:21" ht="15">
      <c r="B9" s="23" t="s">
        <v>0</v>
      </c>
      <c r="C9" s="4"/>
      <c r="D9" s="4"/>
      <c r="E9" s="4"/>
      <c r="F9" s="4"/>
      <c r="G9" s="7"/>
      <c r="H9" s="7"/>
      <c r="I9" s="4"/>
      <c r="J9" s="4"/>
      <c r="K9" s="4"/>
      <c r="L9" s="4"/>
      <c r="M9" s="7"/>
      <c r="O9"/>
      <c r="P9"/>
      <c r="Q9"/>
    </row>
    <row r="10" spans="2:21" s="2" customFormat="1" ht="15">
      <c r="B10" s="7" t="s">
        <v>43</v>
      </c>
      <c r="C10" s="55">
        <v>318686.26360970695</v>
      </c>
      <c r="D10" s="55"/>
      <c r="E10" s="55">
        <v>313954.05038253672</v>
      </c>
      <c r="F10" s="4"/>
      <c r="G10" s="24">
        <f>IF(E10=0,0,(C10-E10)/E10)</f>
        <v>1.5072948482124286E-2</v>
      </c>
      <c r="H10" s="25"/>
      <c r="I10" s="55">
        <v>1220513.6788822124</v>
      </c>
      <c r="J10" s="55"/>
      <c r="K10" s="55">
        <v>1188936.6112679187</v>
      </c>
      <c r="L10" s="4"/>
      <c r="M10" s="24">
        <f>IF(K10=0,0,(I10-K10)/K10)</f>
        <v>2.6559084239671026E-2</v>
      </c>
      <c r="O10" s="75">
        <v>318686.26360970695</v>
      </c>
      <c r="P10" s="75"/>
      <c r="Q10" s="75">
        <v>313954.05038253672</v>
      </c>
      <c r="S10" s="75">
        <v>1220513.6788822124</v>
      </c>
      <c r="T10" s="75"/>
      <c r="U10" s="75">
        <v>1188936.6112679187</v>
      </c>
    </row>
    <row r="11" spans="2:21" s="2" customFormat="1" ht="15">
      <c r="B11" s="7" t="s">
        <v>42</v>
      </c>
      <c r="C11" s="26">
        <v>319396.53436205146</v>
      </c>
      <c r="D11" s="4"/>
      <c r="E11" s="26">
        <v>296066.42266633845</v>
      </c>
      <c r="F11" s="4"/>
      <c r="G11" s="27">
        <f>IF(E11=0,0,(C11-E11)/E11)</f>
        <v>7.8800262068237412E-2</v>
      </c>
      <c r="H11" s="25"/>
      <c r="I11" s="26">
        <v>977339.95659075468</v>
      </c>
      <c r="J11" s="4"/>
      <c r="K11" s="26">
        <v>977632.26375549426</v>
      </c>
      <c r="L11" s="4"/>
      <c r="M11" s="27">
        <f>IF(K11=0,0,(I11-K11)/K11)</f>
        <v>-2.9899500617615722E-4</v>
      </c>
      <c r="O11" s="75">
        <v>319396.53436205146</v>
      </c>
      <c r="P11" s="75"/>
      <c r="Q11" s="75">
        <v>296066.42266633845</v>
      </c>
      <c r="S11" s="75">
        <v>977339.95659075468</v>
      </c>
      <c r="T11" s="75"/>
      <c r="U11" s="75">
        <v>977632.26375549426</v>
      </c>
    </row>
    <row r="12" spans="2:21" s="2" customFormat="1" ht="15">
      <c r="B12" s="28" t="s">
        <v>44</v>
      </c>
      <c r="C12" s="4">
        <f>SUM(C10:C11)</f>
        <v>638082.79797175841</v>
      </c>
      <c r="D12" s="4"/>
      <c r="E12" s="4">
        <f>SUM(E10:E11)</f>
        <v>610020.47304887511</v>
      </c>
      <c r="F12" s="4"/>
      <c r="G12" s="24">
        <f>IF(E12=0,0,(C12-E12)/E12)</f>
        <v>4.6002267403630136E-2</v>
      </c>
      <c r="H12" s="25"/>
      <c r="I12" s="4">
        <f>SUM(I10:I11)</f>
        <v>2197853.6354729673</v>
      </c>
      <c r="J12" s="4"/>
      <c r="K12" s="4">
        <f>SUM(K10:K11)</f>
        <v>2166568.875023413</v>
      </c>
      <c r="L12" s="4"/>
      <c r="M12" s="24">
        <f>IF(K12=0,0,(I12-K12)/K12)</f>
        <v>1.443977194088336E-2</v>
      </c>
      <c r="O12" s="68">
        <v>638082.79797175841</v>
      </c>
      <c r="P12" s="68"/>
      <c r="Q12" s="68">
        <v>610020.47304887511</v>
      </c>
      <c r="S12" s="68">
        <v>2197853.6354729673</v>
      </c>
      <c r="T12" s="68"/>
      <c r="U12" s="68">
        <v>2166568.875023413</v>
      </c>
    </row>
    <row r="13" spans="2:21" s="2" customFormat="1" ht="13.5" customHeight="1">
      <c r="B13" s="7"/>
      <c r="C13" s="4"/>
      <c r="D13" s="4"/>
      <c r="E13" s="4"/>
      <c r="F13" s="4"/>
      <c r="G13" s="29"/>
      <c r="H13" s="30"/>
      <c r="I13" s="4"/>
      <c r="J13" s="4"/>
      <c r="K13" s="4"/>
      <c r="L13" s="4"/>
      <c r="M13" s="29"/>
      <c r="O13" s="69">
        <f>O10+O11-O12</f>
        <v>0</v>
      </c>
      <c r="P13" s="69"/>
      <c r="Q13" s="69">
        <f>Q10+Q11-Q12</f>
        <v>0</v>
      </c>
      <c r="S13" s="69">
        <f>S10+S11-S12</f>
        <v>0</v>
      </c>
      <c r="T13" s="69"/>
      <c r="U13" s="69">
        <f>U10+U11-U12</f>
        <v>0</v>
      </c>
    </row>
    <row r="14" spans="2:21" s="2" customFormat="1" ht="15">
      <c r="B14" s="23" t="s">
        <v>1</v>
      </c>
      <c r="C14" s="4"/>
      <c r="D14" s="4"/>
      <c r="E14" s="4"/>
      <c r="F14" s="4"/>
      <c r="G14" s="29"/>
      <c r="H14" s="30"/>
      <c r="I14" s="4"/>
      <c r="J14" s="4"/>
      <c r="K14" s="4"/>
      <c r="L14" s="4"/>
      <c r="M14" s="29"/>
      <c r="O14" s="76">
        <f>O12-C12</f>
        <v>0</v>
      </c>
      <c r="P14" s="76"/>
      <c r="Q14" s="76">
        <f>Q12-E12</f>
        <v>0</v>
      </c>
      <c r="S14" s="76">
        <f>S12-I12</f>
        <v>0</v>
      </c>
      <c r="T14" s="76"/>
      <c r="U14" s="76">
        <f>U12-K12</f>
        <v>0</v>
      </c>
    </row>
    <row r="15" spans="2:21" s="2" customFormat="1" ht="15">
      <c r="B15" s="7" t="s">
        <v>43</v>
      </c>
      <c r="C15" s="4">
        <v>109208.509012385</v>
      </c>
      <c r="D15" s="4"/>
      <c r="E15" s="4">
        <v>122427.55052006227</v>
      </c>
      <c r="F15" s="4"/>
      <c r="G15" s="24">
        <f>IF(E15=0,0,(C15-E15)/E15)</f>
        <v>-0.10797440160751288</v>
      </c>
      <c r="H15" s="25"/>
      <c r="I15" s="4">
        <v>417111.60221146897</v>
      </c>
      <c r="J15" s="4"/>
      <c r="K15" s="4">
        <v>448122.75212680601</v>
      </c>
      <c r="L15" s="4"/>
      <c r="M15" s="24">
        <f>IF(K15=0,0,(I15-K15)/K15)</f>
        <v>-6.9202355310363187E-2</v>
      </c>
      <c r="O15" s="75">
        <v>109208.30901238538</v>
      </c>
      <c r="P15" s="75"/>
      <c r="Q15" s="75">
        <v>122427.55052006227</v>
      </c>
      <c r="S15" s="75">
        <v>417111.60221146897</v>
      </c>
      <c r="T15" s="75"/>
      <c r="U15" s="75">
        <v>448122.55212680605</v>
      </c>
    </row>
    <row r="16" spans="2:21" s="2" customFormat="1" ht="15">
      <c r="B16" s="7" t="s">
        <v>42</v>
      </c>
      <c r="C16" s="26">
        <v>65326.435277490935</v>
      </c>
      <c r="D16" s="4"/>
      <c r="E16" s="26">
        <v>55402.164505884139</v>
      </c>
      <c r="F16" s="4"/>
      <c r="G16" s="27">
        <f>IF(E16=0,0,(C16-E16)/E16)</f>
        <v>0.17913146282493642</v>
      </c>
      <c r="H16" s="25"/>
      <c r="I16" s="26">
        <v>210931.47166305868</v>
      </c>
      <c r="J16" s="4"/>
      <c r="K16" s="26">
        <v>170765.9169048671</v>
      </c>
      <c r="L16" s="4"/>
      <c r="M16" s="27">
        <f>IF(K16=0,0,(I16-K16)/K16)</f>
        <v>0.23520826337124182</v>
      </c>
      <c r="O16" s="75">
        <v>65326.435277490935</v>
      </c>
      <c r="P16" s="75"/>
      <c r="Q16" s="75">
        <v>55402.164505884139</v>
      </c>
      <c r="S16" s="75">
        <v>210931.47166305868</v>
      </c>
      <c r="T16" s="75"/>
      <c r="U16" s="75">
        <v>170765.9169048671</v>
      </c>
    </row>
    <row r="17" spans="2:21" s="2" customFormat="1" ht="15">
      <c r="B17" s="28" t="s">
        <v>2</v>
      </c>
      <c r="C17" s="4">
        <f>SUM(C15:C16)</f>
        <v>174534.94428987592</v>
      </c>
      <c r="D17" s="4"/>
      <c r="E17" s="4">
        <f>SUM(E15:E16)</f>
        <v>177829.71502594641</v>
      </c>
      <c r="F17" s="4"/>
      <c r="G17" s="24">
        <f>IF(E17=0,0,(C17-E17)/E17)</f>
        <v>-1.8527672586045412E-2</v>
      </c>
      <c r="H17" s="25"/>
      <c r="I17" s="4">
        <f>SUM(I15:I16)</f>
        <v>628043.07387452759</v>
      </c>
      <c r="J17" s="4"/>
      <c r="K17" s="4">
        <f>SUM(K15:K16)</f>
        <v>618888.66903167311</v>
      </c>
      <c r="L17" s="4"/>
      <c r="M17" s="24">
        <f>IF(K17=0,0,(I17-K17)/K17)</f>
        <v>1.4791682738638052E-2</v>
      </c>
      <c r="O17" s="68">
        <v>174534.74428987631</v>
      </c>
      <c r="P17" s="68"/>
      <c r="Q17" s="68">
        <v>177829.71502594641</v>
      </c>
      <c r="S17" s="68">
        <v>628043.07387452759</v>
      </c>
      <c r="T17" s="68"/>
      <c r="U17" s="68">
        <v>618888.46903167316</v>
      </c>
    </row>
    <row r="18" spans="2:21" s="2" customFormat="1">
      <c r="B18" s="7"/>
      <c r="C18" s="26"/>
      <c r="D18" s="4"/>
      <c r="E18" s="26"/>
      <c r="F18" s="4"/>
      <c r="G18" s="27"/>
      <c r="H18" s="25"/>
      <c r="I18" s="26"/>
      <c r="J18" s="4"/>
      <c r="K18" s="26"/>
      <c r="L18" s="4"/>
      <c r="M18" s="27"/>
      <c r="O18" s="69">
        <f>O15+O16-O17</f>
        <v>0</v>
      </c>
      <c r="P18" s="69"/>
      <c r="Q18" s="69">
        <f>Q15+Q16-Q17</f>
        <v>0</v>
      </c>
      <c r="S18" s="69">
        <f>S15+S16-S17</f>
        <v>0</v>
      </c>
      <c r="T18" s="69"/>
      <c r="U18" s="69">
        <f>U15+U16-U17</f>
        <v>0</v>
      </c>
    </row>
    <row r="19" spans="2:21" s="2" customFormat="1" ht="15">
      <c r="B19" s="31" t="s">
        <v>3</v>
      </c>
      <c r="C19" s="4">
        <f>C12+C17</f>
        <v>812617.74226163432</v>
      </c>
      <c r="D19" s="4"/>
      <c r="E19" s="4">
        <f>E12+E17</f>
        <v>787850.18807482149</v>
      </c>
      <c r="F19" s="4"/>
      <c r="G19" s="24">
        <f>IF(E19=0,0,(C19-E19)/E19)</f>
        <v>3.1436883003524374E-2</v>
      </c>
      <c r="H19" s="25"/>
      <c r="I19" s="4">
        <f>I12+I17</f>
        <v>2825896.7093474949</v>
      </c>
      <c r="J19" s="4"/>
      <c r="K19" s="4">
        <f>K12+K17</f>
        <v>2785457.5440550861</v>
      </c>
      <c r="L19" s="4"/>
      <c r="M19" s="24">
        <f>IF(K19=0,0,(I19-K19)/K19)</f>
        <v>1.4517961466947078E-2</v>
      </c>
      <c r="O19" s="68">
        <f>O17-C17</f>
        <v>-0.19999999960418791</v>
      </c>
      <c r="P19" s="68"/>
      <c r="Q19" s="68">
        <f>Q17-E17</f>
        <v>0</v>
      </c>
      <c r="S19" s="68">
        <f>S17-I17</f>
        <v>0</v>
      </c>
      <c r="T19" s="68"/>
      <c r="U19" s="68">
        <f>U17-K17</f>
        <v>-0.19999999995343387</v>
      </c>
    </row>
    <row r="20" spans="2:21" s="2" customFormat="1">
      <c r="B20" s="23"/>
      <c r="C20" s="4"/>
      <c r="D20" s="4"/>
      <c r="E20" s="4"/>
      <c r="F20" s="4"/>
      <c r="G20" s="29"/>
      <c r="H20" s="30"/>
      <c r="I20" s="4"/>
      <c r="J20" s="4"/>
      <c r="K20" s="4"/>
      <c r="L20" s="4"/>
      <c r="M20" s="29"/>
    </row>
    <row r="21" spans="2:21" s="2" customFormat="1" ht="15">
      <c r="B21" s="7" t="s">
        <v>33</v>
      </c>
      <c r="C21" s="4">
        <v>48654.273795831177</v>
      </c>
      <c r="D21" s="4"/>
      <c r="E21" s="4">
        <v>23593.031444132164</v>
      </c>
      <c r="F21" s="4"/>
      <c r="G21" s="24">
        <f>IF(E21=0,0,(C21-E21)/E21)</f>
        <v>1.0622307019360162</v>
      </c>
      <c r="H21" s="25"/>
      <c r="I21" s="4">
        <v>225156.25005290247</v>
      </c>
      <c r="J21" s="4"/>
      <c r="K21" s="4">
        <v>72033.406711803138</v>
      </c>
      <c r="L21" s="4"/>
      <c r="M21" s="24">
        <f>IF(K21=0,0,(I21-K21)/K21)</f>
        <v>2.125719861532096</v>
      </c>
      <c r="O21" s="75">
        <v>48654.273795831177</v>
      </c>
      <c r="P21" s="75"/>
      <c r="Q21" s="75">
        <v>23593.031444132164</v>
      </c>
      <c r="S21" s="75">
        <v>225156.25005290247</v>
      </c>
      <c r="T21" s="75"/>
      <c r="U21" s="75">
        <v>72033.406711803138</v>
      </c>
    </row>
    <row r="22" spans="2:21" s="2" customFormat="1" ht="15">
      <c r="B22" s="7"/>
      <c r="C22" s="4"/>
      <c r="D22" s="4"/>
      <c r="E22" s="4"/>
      <c r="F22" s="4"/>
      <c r="G22" s="24"/>
      <c r="H22" s="25"/>
      <c r="I22" s="4"/>
      <c r="J22" s="4"/>
      <c r="K22" s="4"/>
      <c r="L22" s="4"/>
      <c r="M22" s="24"/>
      <c r="O22" s="68"/>
      <c r="P22" s="68"/>
      <c r="Q22" s="68"/>
      <c r="S22" s="68"/>
      <c r="T22" s="68"/>
      <c r="U22" s="68"/>
    </row>
    <row r="23" spans="2:21" s="2" customFormat="1" ht="15.75" thickBot="1">
      <c r="B23" s="7" t="s">
        <v>4</v>
      </c>
      <c r="C23" s="56">
        <f>C19+C21</f>
        <v>861272.01605746546</v>
      </c>
      <c r="D23" s="55"/>
      <c r="E23" s="56">
        <f>E19+E21</f>
        <v>811443.2195189537</v>
      </c>
      <c r="F23" s="4"/>
      <c r="G23" s="32">
        <f>IF(E23=0,0,(C23-E23)/E23)</f>
        <v>6.1407619584339698E-2</v>
      </c>
      <c r="H23" s="25"/>
      <c r="I23" s="56">
        <f>I19+I21</f>
        <v>3051052.9594003973</v>
      </c>
      <c r="J23" s="55"/>
      <c r="K23" s="56">
        <f>K19+K21</f>
        <v>2857490.9507668894</v>
      </c>
      <c r="L23" s="4"/>
      <c r="M23" s="32">
        <f>IF(K23=0,0,(I23-K23)/K23)</f>
        <v>6.7738450258804844E-2</v>
      </c>
      <c r="O23" s="75">
        <v>861271.81605746597</v>
      </c>
      <c r="P23" s="75"/>
      <c r="Q23" s="75">
        <v>811443.2195189537</v>
      </c>
      <c r="S23" s="75">
        <v>3051052.9594003973</v>
      </c>
      <c r="T23" s="75"/>
      <c r="U23" s="75">
        <v>2857490.7507668892</v>
      </c>
    </row>
    <row r="24" spans="2:21" ht="15.75" thickTop="1">
      <c r="B24" s="2"/>
      <c r="C24" s="4"/>
      <c r="D24" s="4"/>
      <c r="E24" s="4"/>
      <c r="F24" s="4"/>
      <c r="G24" s="20"/>
      <c r="H24" s="7"/>
      <c r="I24" s="4"/>
      <c r="J24" s="4"/>
      <c r="K24" s="4"/>
      <c r="L24" s="19"/>
      <c r="M24" s="20"/>
      <c r="O24" s="68">
        <f>O23-C23</f>
        <v>-0.19999999948777258</v>
      </c>
      <c r="P24" s="68"/>
      <c r="Q24" s="68">
        <f>Q23-E23</f>
        <v>0</v>
      </c>
      <c r="R24" s="2"/>
      <c r="S24" s="68">
        <f>S23-I23</f>
        <v>0</v>
      </c>
      <c r="T24" s="68"/>
      <c r="U24" s="68">
        <f>U23-K23</f>
        <v>-0.20000000018626451</v>
      </c>
    </row>
    <row r="25" spans="2:21" ht="15">
      <c r="B25" s="6" t="s">
        <v>45</v>
      </c>
      <c r="C25" s="4"/>
      <c r="D25" s="4"/>
      <c r="E25" s="4"/>
      <c r="F25" s="4"/>
      <c r="G25" s="20"/>
      <c r="H25" s="7"/>
      <c r="I25" s="4"/>
      <c r="J25" s="4"/>
      <c r="K25" s="4"/>
      <c r="L25" s="19"/>
      <c r="M25" s="20"/>
    </row>
    <row r="26" spans="2:21">
      <c r="C26" s="4"/>
      <c r="D26" s="4"/>
      <c r="E26" s="4"/>
      <c r="F26" s="4"/>
      <c r="G26" s="20"/>
      <c r="H26" s="7"/>
      <c r="I26" s="4"/>
      <c r="J26" s="4"/>
      <c r="K26" s="4"/>
      <c r="L26" s="19"/>
      <c r="M26" s="20"/>
      <c r="O26" s="74" t="s">
        <v>55</v>
      </c>
      <c r="P26" s="74"/>
    </row>
    <row r="27" spans="2:21" ht="26.25">
      <c r="B27" s="7"/>
      <c r="C27" s="18" t="str">
        <f>C$8</f>
        <v>Q4 2014</v>
      </c>
      <c r="D27" s="16"/>
      <c r="E27" s="18" t="str">
        <f>E$8</f>
        <v>Q4 2013</v>
      </c>
      <c r="F27" s="16"/>
      <c r="G27" s="21" t="str">
        <f>G$8</f>
        <v>% Change</v>
      </c>
      <c r="H27" s="15"/>
      <c r="I27" s="88" t="str">
        <f t="shared" ref="I27:M27" si="0">I$8</f>
        <v>YTD 12/31/2014</v>
      </c>
      <c r="J27" s="16"/>
      <c r="K27" s="88" t="str">
        <f t="shared" si="0"/>
        <v>YTD 12/31/2013</v>
      </c>
      <c r="L27" s="16"/>
      <c r="M27" s="21" t="str">
        <f t="shared" si="0"/>
        <v>% Change</v>
      </c>
      <c r="O27" s="70" t="str">
        <f>C27</f>
        <v>Q4 2014</v>
      </c>
      <c r="P27" s="70"/>
      <c r="Q27" s="70" t="str">
        <f>E27</f>
        <v>Q4 2013</v>
      </c>
      <c r="S27" s="72" t="str">
        <f>I27</f>
        <v>YTD 12/31/2014</v>
      </c>
      <c r="T27" s="72"/>
      <c r="U27" s="72" t="str">
        <f>K27</f>
        <v>YTD 12/31/2013</v>
      </c>
    </row>
    <row r="28" spans="2:21" s="2" customFormat="1" ht="16.5" customHeight="1">
      <c r="B28" s="7" t="s">
        <v>30</v>
      </c>
      <c r="C28" s="55">
        <v>382813.87019000005</v>
      </c>
      <c r="D28" s="55"/>
      <c r="E28" s="55">
        <v>358865.94907999999</v>
      </c>
      <c r="F28" s="4"/>
      <c r="G28" s="24">
        <f>IF(E28=0,0,(C28-E28)/E28)</f>
        <v>6.6732219012123312E-2</v>
      </c>
      <c r="H28" s="25"/>
      <c r="I28" s="55">
        <v>1407706.8426499998</v>
      </c>
      <c r="J28" s="55"/>
      <c r="K28" s="55">
        <v>1415049.6282400002</v>
      </c>
      <c r="L28" s="4"/>
      <c r="M28" s="24">
        <f>IF(K28=0,0,(I28-K28)/K28)</f>
        <v>-5.1890657708826829E-3</v>
      </c>
      <c r="O28" s="79">
        <v>1407706.8426499998</v>
      </c>
      <c r="P28" s="79"/>
      <c r="Q28" s="79">
        <v>1415049.6282400002</v>
      </c>
      <c r="R28" s="80"/>
      <c r="S28" s="79">
        <v>1407706.8426499998</v>
      </c>
      <c r="T28" s="79"/>
      <c r="U28" s="79">
        <v>1415049.6282400002</v>
      </c>
    </row>
    <row r="29" spans="2:21" s="2" customFormat="1">
      <c r="B29" s="43" t="s">
        <v>5</v>
      </c>
      <c r="C29" s="4">
        <v>138758.14899731756</v>
      </c>
      <c r="D29" s="4"/>
      <c r="E29" s="4">
        <v>132468.5002713282</v>
      </c>
      <c r="F29" s="4"/>
      <c r="G29" s="24">
        <f>IF(E29=0,0,(C29-E29)/E29)</f>
        <v>4.7480334669046664E-2</v>
      </c>
      <c r="H29" s="30"/>
      <c r="I29" s="4">
        <v>500285.20621468895</v>
      </c>
      <c r="J29" s="4"/>
      <c r="K29" s="4">
        <v>479128.59151427302</v>
      </c>
      <c r="L29" s="4"/>
      <c r="M29" s="24">
        <f>IF(K29=0,0,(I29-K29)/K29)</f>
        <v>4.4156443750415761E-2</v>
      </c>
      <c r="O29" s="79">
        <v>500285.20621468895</v>
      </c>
      <c r="P29" s="79"/>
      <c r="Q29" s="79">
        <v>479128.29151427327</v>
      </c>
      <c r="R29" s="80"/>
      <c r="S29" s="79">
        <v>500285.20621468895</v>
      </c>
      <c r="T29" s="79"/>
      <c r="U29" s="79">
        <v>479128.29151427327</v>
      </c>
    </row>
    <row r="30" spans="2:21" s="2" customFormat="1">
      <c r="B30" s="43" t="s">
        <v>6</v>
      </c>
      <c r="C30" s="4">
        <v>118803.544263649</v>
      </c>
      <c r="D30" s="4"/>
      <c r="E30" s="4">
        <v>129696.20224646099</v>
      </c>
      <c r="F30" s="4"/>
      <c r="G30" s="24">
        <f>IF(E30=0,0,(C30-E30)/E30)</f>
        <v>-8.3985944030286461E-2</v>
      </c>
      <c r="H30" s="25"/>
      <c r="I30" s="4">
        <v>421140.73029913823</v>
      </c>
      <c r="J30" s="4"/>
      <c r="K30" s="4">
        <v>362167.2226965063</v>
      </c>
      <c r="L30" s="4"/>
      <c r="M30" s="24">
        <f>IF(K30=0,0,(I30-K30)/K30)</f>
        <v>0.16283502179889794</v>
      </c>
      <c r="O30" s="79">
        <v>421140.73029913823</v>
      </c>
      <c r="P30" s="79"/>
      <c r="Q30" s="79">
        <v>362167.2226965063</v>
      </c>
      <c r="R30" s="80"/>
      <c r="S30" s="79">
        <v>421140.73029913823</v>
      </c>
      <c r="T30" s="79"/>
      <c r="U30" s="79">
        <v>362167.2226965063</v>
      </c>
    </row>
    <row r="31" spans="2:21" s="2" customFormat="1">
      <c r="B31" s="43" t="s">
        <v>28</v>
      </c>
      <c r="C31" s="4">
        <v>92880.192403153633</v>
      </c>
      <c r="D31" s="4"/>
      <c r="E31" s="4">
        <v>80588.34320960546</v>
      </c>
      <c r="F31" s="4"/>
      <c r="G31" s="24">
        <f>IF(E31=0,0,(C31-E31)/E31)</f>
        <v>0.15252639158467135</v>
      </c>
      <c r="H31" s="25"/>
      <c r="I31" s="4">
        <v>239409.17911171331</v>
      </c>
      <c r="J31" s="4"/>
      <c r="K31" s="4">
        <v>241770.25719641391</v>
      </c>
      <c r="L31" s="4"/>
      <c r="M31" s="24">
        <f>IF(K31=0,0,(I31-K31)/K31)</f>
        <v>-9.7657921701363708E-3</v>
      </c>
      <c r="O31" s="79">
        <v>239409.17911171331</v>
      </c>
      <c r="P31" s="79"/>
      <c r="Q31" s="79">
        <v>241770.25719641391</v>
      </c>
      <c r="R31" s="80"/>
      <c r="S31" s="79">
        <v>239409.17911171331</v>
      </c>
      <c r="T31" s="79"/>
      <c r="U31" s="79">
        <v>241770.25719641391</v>
      </c>
    </row>
    <row r="32" spans="2:21" s="2" customFormat="1">
      <c r="B32" s="44" t="s">
        <v>29</v>
      </c>
      <c r="C32" s="4">
        <v>128016.26020334571</v>
      </c>
      <c r="D32" s="4"/>
      <c r="E32" s="4">
        <v>109824.21768992176</v>
      </c>
      <c r="F32" s="4"/>
      <c r="G32" s="24">
        <f>IF(E32=0,0,(C32-E32)/E32)</f>
        <v>0.16564691191142789</v>
      </c>
      <c r="H32" s="25"/>
      <c r="I32" s="4">
        <v>482511.00112485711</v>
      </c>
      <c r="J32" s="4"/>
      <c r="K32" s="4">
        <v>359375.3152788353</v>
      </c>
      <c r="L32" s="4"/>
      <c r="M32" s="24">
        <f>IF(K32=0,0,(I32-K32)/K32)</f>
        <v>0.34263812958461604</v>
      </c>
      <c r="O32" s="79">
        <v>482511.00112485711</v>
      </c>
      <c r="P32" s="79"/>
      <c r="Q32" s="79">
        <v>359375.3152788353</v>
      </c>
      <c r="R32" s="80"/>
      <c r="S32" s="79">
        <v>482511.00112485711</v>
      </c>
      <c r="T32" s="79"/>
      <c r="U32" s="79">
        <v>359375.3152788353</v>
      </c>
    </row>
    <row r="33" spans="2:21" s="2" customFormat="1" ht="10.5" customHeight="1">
      <c r="B33" s="7"/>
      <c r="C33" s="4"/>
      <c r="D33" s="4"/>
      <c r="E33" s="4"/>
      <c r="F33" s="4"/>
      <c r="G33" s="29"/>
      <c r="H33" s="30"/>
      <c r="I33" s="4"/>
      <c r="J33" s="4"/>
      <c r="K33" s="4"/>
      <c r="L33" s="4"/>
      <c r="M33" s="29"/>
      <c r="O33" s="73"/>
      <c r="P33" s="73"/>
      <c r="Q33" s="73"/>
      <c r="S33" s="73"/>
      <c r="T33" s="73"/>
      <c r="U33" s="73"/>
    </row>
    <row r="34" spans="2:21" s="2" customFormat="1" ht="13.5" thickBot="1">
      <c r="B34" s="7" t="s">
        <v>4</v>
      </c>
      <c r="C34" s="56">
        <f>SUM(C28:C32)</f>
        <v>861272.01605746592</v>
      </c>
      <c r="D34" s="55"/>
      <c r="E34" s="56">
        <f>SUM(E28:E32)</f>
        <v>811443.2124973163</v>
      </c>
      <c r="F34" s="4"/>
      <c r="G34" s="32">
        <f>IF(E34=0,0,(C34-E34)/E34)</f>
        <v>6.1407628768987234E-2</v>
      </c>
      <c r="H34" s="25"/>
      <c r="I34" s="56">
        <f>SUM(I28:I32)</f>
        <v>3051052.9594003977</v>
      </c>
      <c r="J34" s="55"/>
      <c r="K34" s="56">
        <f>SUM(K28:K32)</f>
        <v>2857491.0149260284</v>
      </c>
      <c r="L34" s="4"/>
      <c r="M34" s="32">
        <f>IF(K34=0,0,(I34-K34)/K34)</f>
        <v>6.7738426284913444E-2</v>
      </c>
      <c r="O34" s="73">
        <v>3051052.9594003973</v>
      </c>
      <c r="P34" s="73"/>
      <c r="Q34" s="73">
        <v>2857490.7355960291</v>
      </c>
      <c r="S34" s="73">
        <v>3051052.9594003973</v>
      </c>
      <c r="T34" s="73"/>
      <c r="U34" s="73">
        <v>2857490.7355960291</v>
      </c>
    </row>
    <row r="35" spans="2:21" ht="13.5" thickTop="1">
      <c r="C35" s="19"/>
      <c r="E35" s="19"/>
      <c r="G35" s="33"/>
      <c r="O35" s="71">
        <f>SUM(O28:O32)-O34</f>
        <v>0</v>
      </c>
      <c r="P35" s="71"/>
      <c r="Q35" s="71">
        <f>SUM(Q28:Q32)-Q34</f>
        <v>-2.0670000463724136E-2</v>
      </c>
      <c r="S35" s="71">
        <f>SUM(S28:S32)-S34</f>
        <v>0</v>
      </c>
      <c r="T35" s="71"/>
      <c r="U35" s="71">
        <f>SUM(U28:U32)-U34</f>
        <v>-2.0670000463724136E-2</v>
      </c>
    </row>
    <row r="36" spans="2:21" ht="15">
      <c r="O36" s="68">
        <f>O34-C34</f>
        <v>2189780.9433429316</v>
      </c>
      <c r="P36" s="68"/>
      <c r="Q36" s="68">
        <f>Q34-E34</f>
        <v>2046047.5230987128</v>
      </c>
      <c r="R36" s="2"/>
      <c r="S36" s="68">
        <f>S34-I34</f>
        <v>0</v>
      </c>
      <c r="T36" s="68"/>
      <c r="U36" s="68">
        <f>U34-K34</f>
        <v>-0.27932999935001135</v>
      </c>
    </row>
  </sheetData>
  <pageMargins left="0.7" right="0.7" top="0.75" bottom="0.75" header="0.3" footer="0.3"/>
  <pageSetup scale="81" pageOrder="overThenDown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P38"/>
  <sheetViews>
    <sheetView showGridLines="0" topLeftCell="A16" zoomScale="85" zoomScaleNormal="85" workbookViewId="0">
      <selection activeCell="B2" sqref="B2"/>
    </sheetView>
  </sheetViews>
  <sheetFormatPr defaultRowHeight="12.75"/>
  <cols>
    <col min="1" max="1" width="1.42578125" style="9" customWidth="1"/>
    <col min="2" max="2" width="33.28515625" style="9" customWidth="1"/>
    <col min="3" max="8" width="8.5703125" style="9" customWidth="1"/>
    <col min="9" max="9" width="1.28515625" style="9" customWidth="1"/>
    <col min="10" max="15" width="9.140625" style="9" customWidth="1"/>
    <col min="16" max="19" width="9.7109375" style="9" customWidth="1"/>
    <col min="20" max="16384" width="9.140625" style="9"/>
  </cols>
  <sheetData>
    <row r="1" spans="1:16" ht="15.75">
      <c r="B1" s="5" t="str">
        <f>'Segment Revenue'!B1</f>
        <v>Diebold</v>
      </c>
      <c r="J1" s="5"/>
    </row>
    <row r="2" spans="1:16" ht="15.75">
      <c r="B2" s="5" t="str">
        <f>'Segment Revenue'!B2</f>
        <v>Earnings Release - February 12, 2015</v>
      </c>
      <c r="J2" s="5"/>
    </row>
    <row r="3" spans="1:16" ht="15.75">
      <c r="B3" s="10" t="s">
        <v>14</v>
      </c>
      <c r="J3" s="10"/>
    </row>
    <row r="4" spans="1:16">
      <c r="B4" s="9" t="str">
        <f>'Segment Revenue'!B4</f>
        <v>(in $000's)</v>
      </c>
    </row>
    <row r="6" spans="1:16" s="34" customFormat="1" ht="15">
      <c r="B6" s="35"/>
      <c r="C6" s="93" t="str">
        <f>'Segment Revenue'!C8</f>
        <v>Q4 2014</v>
      </c>
      <c r="D6" s="93"/>
      <c r="E6" s="93"/>
      <c r="F6" s="93"/>
      <c r="G6" s="93"/>
      <c r="H6" s="93"/>
      <c r="I6" s="48"/>
      <c r="J6" s="93" t="str">
        <f>'Segment Revenue'!E8</f>
        <v>Q4 2013</v>
      </c>
      <c r="K6" s="93"/>
      <c r="L6" s="93"/>
      <c r="M6" s="93"/>
      <c r="N6" s="93"/>
      <c r="O6" s="93"/>
      <c r="P6" s="35"/>
    </row>
    <row r="7" spans="1:16" ht="25.5">
      <c r="B7" s="38"/>
      <c r="C7" s="38" t="s">
        <v>15</v>
      </c>
      <c r="D7" s="38" t="s">
        <v>16</v>
      </c>
      <c r="E7" s="38" t="s">
        <v>17</v>
      </c>
      <c r="F7" s="38" t="s">
        <v>18</v>
      </c>
      <c r="G7" s="38" t="s">
        <v>19</v>
      </c>
      <c r="H7" s="38" t="s">
        <v>17</v>
      </c>
      <c r="I7" s="38"/>
      <c r="J7" s="38" t="str">
        <f t="shared" ref="J7:O7" si="0">C7</f>
        <v>Rev</v>
      </c>
      <c r="K7" s="38" t="str">
        <f t="shared" si="0"/>
        <v>Gross Profit</v>
      </c>
      <c r="L7" s="38" t="str">
        <f t="shared" si="0"/>
        <v>% of Sales</v>
      </c>
      <c r="M7" s="38" t="str">
        <f t="shared" si="0"/>
        <v>OPEX</v>
      </c>
      <c r="N7" s="38" t="str">
        <f t="shared" si="0"/>
        <v>OP</v>
      </c>
      <c r="O7" s="38" t="str">
        <f t="shared" si="0"/>
        <v>% of Sales</v>
      </c>
      <c r="P7" s="19"/>
    </row>
    <row r="8" spans="1:16">
      <c r="A8" s="19"/>
      <c r="B8" s="87" t="s">
        <v>20</v>
      </c>
      <c r="C8" s="52">
        <v>861.3</v>
      </c>
      <c r="D8" s="52">
        <v>227.83</v>
      </c>
      <c r="E8" s="53">
        <f>IF(C8=0,0,D8/C8)</f>
        <v>0.26451875072564729</v>
      </c>
      <c r="F8" s="52">
        <v>174.1</v>
      </c>
      <c r="G8" s="52">
        <f>D8-F8</f>
        <v>53.730000000000018</v>
      </c>
      <c r="H8" s="54">
        <f>IF(C8=0,0,G8/C8)</f>
        <v>6.2382445141065855E-2</v>
      </c>
      <c r="I8" s="54"/>
      <c r="J8" s="52">
        <v>811.4</v>
      </c>
      <c r="K8" s="52">
        <v>180.1</v>
      </c>
      <c r="L8" s="53">
        <f>IF(J8=0,0,K8/J8)</f>
        <v>0.22196204091693369</v>
      </c>
      <c r="M8" s="52">
        <v>230.6</v>
      </c>
      <c r="N8" s="52">
        <f>K8-M8</f>
        <v>-50.5</v>
      </c>
      <c r="O8" s="54">
        <f>IF(J8=0,0,N8/J8)</f>
        <v>-6.2238106975597736E-2</v>
      </c>
      <c r="P8" s="19"/>
    </row>
    <row r="9" spans="1:16">
      <c r="A9" s="19"/>
      <c r="B9" s="49" t="s">
        <v>21</v>
      </c>
      <c r="C9" s="14">
        <v>0</v>
      </c>
      <c r="D9" s="14">
        <v>0.6</v>
      </c>
      <c r="E9" s="14"/>
      <c r="F9" s="14">
        <v>-4.5</v>
      </c>
      <c r="G9" s="14">
        <f t="shared" ref="G9:G19" si="1">D9-F9</f>
        <v>5.0999999999999996</v>
      </c>
      <c r="H9" s="14"/>
      <c r="I9" s="14"/>
      <c r="J9" s="14">
        <v>0</v>
      </c>
      <c r="K9" s="14">
        <v>19</v>
      </c>
      <c r="L9" s="14"/>
      <c r="M9" s="14">
        <v>-16.7</v>
      </c>
      <c r="N9" s="14">
        <f t="shared" ref="N9:N19" si="2">K9-M9</f>
        <v>35.700000000000003</v>
      </c>
      <c r="O9" s="14"/>
      <c r="P9" s="19"/>
    </row>
    <row r="10" spans="1:16">
      <c r="A10" s="19"/>
      <c r="B10" s="50" t="s">
        <v>47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19"/>
    </row>
    <row r="11" spans="1:16">
      <c r="A11" s="19"/>
      <c r="B11" s="57" t="s">
        <v>35</v>
      </c>
      <c r="C11" s="14">
        <v>0</v>
      </c>
      <c r="D11" s="14">
        <v>0</v>
      </c>
      <c r="E11" s="14"/>
      <c r="F11" s="14">
        <v>0</v>
      </c>
      <c r="G11" s="14">
        <f t="shared" si="1"/>
        <v>0</v>
      </c>
      <c r="H11" s="14"/>
      <c r="I11" s="14"/>
      <c r="J11" s="14">
        <v>0</v>
      </c>
      <c r="K11" s="14">
        <v>0</v>
      </c>
      <c r="L11" s="14"/>
      <c r="M11" s="14">
        <v>0</v>
      </c>
      <c r="N11" s="14">
        <f t="shared" si="2"/>
        <v>0</v>
      </c>
      <c r="O11" s="14"/>
      <c r="P11" s="19"/>
    </row>
    <row r="12" spans="1:16">
      <c r="A12" s="19"/>
      <c r="B12" s="58" t="s">
        <v>34</v>
      </c>
      <c r="C12" s="51">
        <v>0</v>
      </c>
      <c r="D12" s="51">
        <v>0</v>
      </c>
      <c r="E12" s="51"/>
      <c r="F12" s="51">
        <v>0</v>
      </c>
      <c r="G12" s="51">
        <f t="shared" si="1"/>
        <v>0</v>
      </c>
      <c r="H12" s="51"/>
      <c r="I12" s="51"/>
      <c r="J12" s="51">
        <v>0</v>
      </c>
      <c r="K12" s="51">
        <v>0</v>
      </c>
      <c r="L12" s="51"/>
      <c r="M12" s="51">
        <v>0</v>
      </c>
      <c r="N12" s="51">
        <f t="shared" si="2"/>
        <v>0</v>
      </c>
      <c r="O12" s="51"/>
      <c r="P12" s="19"/>
    </row>
    <row r="13" spans="1:16" ht="25.5">
      <c r="A13" s="19"/>
      <c r="B13" s="57" t="s">
        <v>36</v>
      </c>
      <c r="C13" s="14">
        <v>0</v>
      </c>
      <c r="D13" s="14">
        <v>0</v>
      </c>
      <c r="E13" s="14"/>
      <c r="F13" s="14">
        <v>-3</v>
      </c>
      <c r="G13" s="14">
        <f t="shared" si="1"/>
        <v>3</v>
      </c>
      <c r="H13" s="14"/>
      <c r="I13" s="14"/>
      <c r="J13" s="14">
        <v>0</v>
      </c>
      <c r="K13" s="14">
        <v>0</v>
      </c>
      <c r="L13" s="14"/>
      <c r="M13" s="14">
        <v>-1.1000000000000001</v>
      </c>
      <c r="N13" s="14">
        <f t="shared" si="2"/>
        <v>1.1000000000000001</v>
      </c>
      <c r="O13" s="14"/>
      <c r="P13" s="19"/>
    </row>
    <row r="14" spans="1:16">
      <c r="A14" s="19"/>
      <c r="B14" s="58" t="s">
        <v>37</v>
      </c>
      <c r="C14" s="51">
        <v>0</v>
      </c>
      <c r="D14" s="51">
        <v>0</v>
      </c>
      <c r="E14" s="51"/>
      <c r="F14" s="51">
        <v>0</v>
      </c>
      <c r="G14" s="51">
        <f t="shared" si="1"/>
        <v>0</v>
      </c>
      <c r="H14" s="51"/>
      <c r="I14" s="51"/>
      <c r="J14" s="51">
        <v>0</v>
      </c>
      <c r="K14" s="51">
        <v>0</v>
      </c>
      <c r="L14" s="51"/>
      <c r="M14" s="51">
        <v>0</v>
      </c>
      <c r="N14" s="51">
        <f t="shared" si="2"/>
        <v>0</v>
      </c>
      <c r="O14" s="51"/>
      <c r="P14" s="19"/>
    </row>
    <row r="15" spans="1:16">
      <c r="A15" s="19"/>
      <c r="B15" s="57" t="s">
        <v>71</v>
      </c>
      <c r="C15" s="14">
        <v>0</v>
      </c>
      <c r="D15" s="14">
        <v>0</v>
      </c>
      <c r="E15" s="14"/>
      <c r="F15" s="14">
        <v>0</v>
      </c>
      <c r="G15" s="14">
        <f t="shared" si="1"/>
        <v>0</v>
      </c>
      <c r="H15" s="14"/>
      <c r="I15" s="14"/>
      <c r="J15" s="14">
        <v>0</v>
      </c>
      <c r="K15" s="14">
        <v>0</v>
      </c>
      <c r="L15" s="14"/>
      <c r="M15" s="14">
        <v>0</v>
      </c>
      <c r="N15" s="14">
        <f t="shared" si="2"/>
        <v>0</v>
      </c>
      <c r="O15" s="14"/>
      <c r="P15" s="19"/>
    </row>
    <row r="16" spans="1:16">
      <c r="A16" s="19"/>
      <c r="B16" s="58" t="s">
        <v>72</v>
      </c>
      <c r="C16" s="51">
        <v>0</v>
      </c>
      <c r="D16" s="51">
        <v>0</v>
      </c>
      <c r="E16" s="51"/>
      <c r="F16" s="51">
        <v>0</v>
      </c>
      <c r="G16" s="51">
        <f t="shared" si="1"/>
        <v>0</v>
      </c>
      <c r="H16" s="51"/>
      <c r="I16" s="51"/>
      <c r="J16" s="51">
        <v>0</v>
      </c>
      <c r="K16" s="51">
        <v>0</v>
      </c>
      <c r="L16" s="51"/>
      <c r="M16" s="51">
        <v>0</v>
      </c>
      <c r="N16" s="51">
        <f t="shared" si="2"/>
        <v>0</v>
      </c>
      <c r="O16" s="51"/>
      <c r="P16" s="19"/>
    </row>
    <row r="17" spans="1:16">
      <c r="A17" s="19"/>
      <c r="B17" s="57" t="s">
        <v>73</v>
      </c>
      <c r="C17" s="14">
        <v>0</v>
      </c>
      <c r="D17" s="14">
        <v>0</v>
      </c>
      <c r="E17" s="14"/>
      <c r="F17" s="14">
        <v>0</v>
      </c>
      <c r="G17" s="14">
        <f t="shared" si="1"/>
        <v>0</v>
      </c>
      <c r="H17" s="14"/>
      <c r="I17" s="14"/>
      <c r="J17" s="14">
        <v>0</v>
      </c>
      <c r="K17" s="14">
        <v>0</v>
      </c>
      <c r="L17" s="14"/>
      <c r="M17" s="14">
        <v>-67.599999999999994</v>
      </c>
      <c r="N17" s="14">
        <f t="shared" si="2"/>
        <v>67.599999999999994</v>
      </c>
      <c r="O17" s="14"/>
      <c r="P17" s="19"/>
    </row>
    <row r="18" spans="1:16">
      <c r="A18" s="19"/>
      <c r="B18" s="58" t="s">
        <v>78</v>
      </c>
      <c r="C18" s="51"/>
      <c r="D18" s="51">
        <v>-5.8</v>
      </c>
      <c r="E18" s="51"/>
      <c r="F18" s="51"/>
      <c r="G18" s="51">
        <v>-5.8</v>
      </c>
      <c r="H18" s="51"/>
      <c r="I18" s="51"/>
      <c r="J18" s="51"/>
      <c r="K18" s="51">
        <v>0.8</v>
      </c>
      <c r="L18" s="51"/>
      <c r="M18" s="51"/>
      <c r="N18" s="51">
        <v>0.8</v>
      </c>
      <c r="O18" s="51"/>
      <c r="P18" s="19"/>
    </row>
    <row r="19" spans="1:16">
      <c r="A19" s="19"/>
      <c r="B19" s="57" t="s">
        <v>38</v>
      </c>
      <c r="C19" s="91">
        <v>0</v>
      </c>
      <c r="D19" s="91">
        <v>0</v>
      </c>
      <c r="E19" s="14"/>
      <c r="F19" s="91">
        <v>0</v>
      </c>
      <c r="G19" s="91">
        <f t="shared" si="1"/>
        <v>0</v>
      </c>
      <c r="H19" s="14"/>
      <c r="I19" s="14"/>
      <c r="J19" s="91">
        <v>0</v>
      </c>
      <c r="K19" s="91">
        <v>0.3</v>
      </c>
      <c r="L19" s="14"/>
      <c r="M19" s="91">
        <v>-1.8</v>
      </c>
      <c r="N19" s="91">
        <f t="shared" si="2"/>
        <v>2.1</v>
      </c>
      <c r="O19" s="14"/>
      <c r="P19" s="19"/>
    </row>
    <row r="20" spans="1:16">
      <c r="A20" s="19"/>
      <c r="B20" s="49" t="s">
        <v>39</v>
      </c>
      <c r="C20" s="14">
        <f>SUM(C11:C19)</f>
        <v>0</v>
      </c>
      <c r="D20" s="14">
        <f>SUM(D11:D19)</f>
        <v>-5.8</v>
      </c>
      <c r="E20" s="14"/>
      <c r="F20" s="14">
        <f>SUM(F11:F19)</f>
        <v>-3</v>
      </c>
      <c r="G20" s="14">
        <f>SUM(G11:G19)</f>
        <v>-2.8</v>
      </c>
      <c r="H20" s="14"/>
      <c r="I20" s="14"/>
      <c r="J20" s="14">
        <f>SUM(J11:J19)</f>
        <v>0</v>
      </c>
      <c r="K20" s="14">
        <f>SUM(K11:K19)</f>
        <v>1.1000000000000001</v>
      </c>
      <c r="L20" s="14"/>
      <c r="M20" s="14">
        <f>SUM(M11:M19)</f>
        <v>-70.499999999999986</v>
      </c>
      <c r="N20" s="14">
        <f>SUM(N11:N19)</f>
        <v>71.59999999999998</v>
      </c>
      <c r="O20" s="14"/>
      <c r="P20" s="19"/>
    </row>
    <row r="21" spans="1:16">
      <c r="A21" s="19"/>
      <c r="B21" s="87" t="s">
        <v>22</v>
      </c>
      <c r="C21" s="52">
        <f>SUM(C8:C19)</f>
        <v>861.3</v>
      </c>
      <c r="D21" s="52">
        <f>SUM(D8:D19)</f>
        <v>222.63</v>
      </c>
      <c r="E21" s="53">
        <f>IF(C21=0,0,D21/C21)</f>
        <v>0.2584813653779171</v>
      </c>
      <c r="F21" s="52">
        <f>SUM(F8:F19)</f>
        <v>166.6</v>
      </c>
      <c r="G21" s="52">
        <f>SUM(G8:G19)</f>
        <v>56.030000000000022</v>
      </c>
      <c r="H21" s="54">
        <f>IF(C21=0,0,G21/C21)</f>
        <v>6.5052827121792667E-2</v>
      </c>
      <c r="I21" s="54"/>
      <c r="J21" s="52">
        <f>SUM(J8:J19)</f>
        <v>811.4</v>
      </c>
      <c r="K21" s="52">
        <f>SUM(K8:K19)-0.1</f>
        <v>200.10000000000002</v>
      </c>
      <c r="L21" s="53">
        <f>IF(J21=0,0,K21/J21)</f>
        <v>0.24661079615479423</v>
      </c>
      <c r="M21" s="52">
        <f>SUM(M8:M19)</f>
        <v>143.4</v>
      </c>
      <c r="N21" s="52">
        <f>SUM(N8:N19)</f>
        <v>56.8</v>
      </c>
      <c r="O21" s="54">
        <f>IF(J21=0,0,N21/J21)</f>
        <v>7.0002464875523779E-2</v>
      </c>
      <c r="P21" s="19"/>
    </row>
    <row r="23" spans="1:16" ht="15">
      <c r="B23" s="35"/>
      <c r="C23" s="94" t="str">
        <f>'Segment Revenue'!I8</f>
        <v>YTD 12/31/2014</v>
      </c>
      <c r="D23" s="93"/>
      <c r="E23" s="93"/>
      <c r="F23" s="93"/>
      <c r="G23" s="93"/>
      <c r="H23" s="93"/>
      <c r="I23" s="48"/>
      <c r="J23" s="94" t="str">
        <f>'Segment Revenue'!K8</f>
        <v>YTD 12/31/2013</v>
      </c>
      <c r="K23" s="93"/>
      <c r="L23" s="93"/>
      <c r="M23" s="93"/>
      <c r="N23" s="93"/>
      <c r="O23" s="93"/>
    </row>
    <row r="24" spans="1:16" ht="25.5">
      <c r="B24" s="38"/>
      <c r="C24" s="38" t="s">
        <v>15</v>
      </c>
      <c r="D24" s="38" t="s">
        <v>16</v>
      </c>
      <c r="E24" s="38" t="s">
        <v>17</v>
      </c>
      <c r="F24" s="38" t="s">
        <v>18</v>
      </c>
      <c r="G24" s="38" t="s">
        <v>19</v>
      </c>
      <c r="H24" s="38" t="s">
        <v>17</v>
      </c>
      <c r="I24" s="38"/>
      <c r="J24" s="38" t="str">
        <f t="shared" ref="J24" si="3">C24</f>
        <v>Rev</v>
      </c>
      <c r="K24" s="38" t="str">
        <f t="shared" ref="K24" si="4">D24</f>
        <v>Gross Profit</v>
      </c>
      <c r="L24" s="38" t="str">
        <f t="shared" ref="L24" si="5">E24</f>
        <v>% of Sales</v>
      </c>
      <c r="M24" s="38" t="str">
        <f t="shared" ref="M24" si="6">F24</f>
        <v>OPEX</v>
      </c>
      <c r="N24" s="38" t="str">
        <f t="shared" ref="N24" si="7">G24</f>
        <v>OP</v>
      </c>
      <c r="O24" s="38" t="str">
        <f t="shared" ref="O24" si="8">H24</f>
        <v>% of Sales</v>
      </c>
    </row>
    <row r="25" spans="1:16">
      <c r="B25" s="87" t="s">
        <v>20</v>
      </c>
      <c r="C25" s="52">
        <v>3051.1</v>
      </c>
      <c r="D25" s="52">
        <v>779.35</v>
      </c>
      <c r="E25" s="53">
        <f>IF(C25=0,0,D25/C25)</f>
        <v>0.25543246697912231</v>
      </c>
      <c r="F25" s="52">
        <v>598.44000000000005</v>
      </c>
      <c r="G25" s="52">
        <f>D25-F25</f>
        <v>180.90999999999997</v>
      </c>
      <c r="H25" s="54">
        <f>IF(C25=0,0,G25/C25)</f>
        <v>5.9293369604404962E-2</v>
      </c>
      <c r="I25" s="54"/>
      <c r="J25" s="52">
        <v>2857.5</v>
      </c>
      <c r="K25" s="52">
        <v>640.35</v>
      </c>
      <c r="L25" s="53">
        <f>IF(J25=0,0,K25/J25)</f>
        <v>0.2240944881889764</v>
      </c>
      <c r="M25" s="52">
        <v>758.6</v>
      </c>
      <c r="N25" s="52">
        <f>K25-M25</f>
        <v>-118.25</v>
      </c>
      <c r="O25" s="54">
        <f>IF(J25=0,0,N25/J25)</f>
        <v>-4.138232720909886E-2</v>
      </c>
    </row>
    <row r="26" spans="1:16">
      <c r="B26" s="49" t="s">
        <v>21</v>
      </c>
      <c r="C26" s="14">
        <v>0</v>
      </c>
      <c r="D26" s="14">
        <v>2</v>
      </c>
      <c r="E26" s="14"/>
      <c r="F26" s="14">
        <v>-9.9</v>
      </c>
      <c r="G26" s="14">
        <f t="shared" ref="G26:G36" si="9">D26-F26</f>
        <v>11.9</v>
      </c>
      <c r="H26" s="14"/>
      <c r="I26" s="14"/>
      <c r="J26" s="14">
        <v>0</v>
      </c>
      <c r="K26" s="14">
        <v>28.4</v>
      </c>
      <c r="L26" s="14"/>
      <c r="M26" s="14">
        <v>-28.7</v>
      </c>
      <c r="N26" s="14">
        <f t="shared" ref="N26:N36" si="10">K26-M26</f>
        <v>57.099999999999994</v>
      </c>
      <c r="O26" s="14"/>
    </row>
    <row r="27" spans="1:16">
      <c r="A27" s="19"/>
      <c r="B27" s="50" t="s">
        <v>47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19"/>
    </row>
    <row r="28" spans="1:16">
      <c r="B28" s="57" t="s">
        <v>35</v>
      </c>
      <c r="C28" s="14">
        <v>0</v>
      </c>
      <c r="D28" s="14">
        <v>0</v>
      </c>
      <c r="E28" s="14"/>
      <c r="F28" s="14">
        <v>0</v>
      </c>
      <c r="G28" s="14">
        <f t="shared" si="9"/>
        <v>0</v>
      </c>
      <c r="H28" s="14"/>
      <c r="I28" s="14"/>
      <c r="J28" s="14">
        <v>0</v>
      </c>
      <c r="K28" s="14">
        <v>0</v>
      </c>
      <c r="L28" s="14"/>
      <c r="M28" s="14">
        <v>-28</v>
      </c>
      <c r="N28" s="14">
        <f t="shared" si="10"/>
        <v>28</v>
      </c>
      <c r="O28" s="14"/>
    </row>
    <row r="29" spans="1:16">
      <c r="B29" s="58" t="s">
        <v>34</v>
      </c>
      <c r="C29" s="51">
        <v>0</v>
      </c>
      <c r="D29" s="51">
        <v>0</v>
      </c>
      <c r="E29" s="51"/>
      <c r="F29" s="51">
        <v>0</v>
      </c>
      <c r="G29" s="51">
        <f t="shared" si="9"/>
        <v>0</v>
      </c>
      <c r="H29" s="51"/>
      <c r="I29" s="51"/>
      <c r="J29" s="51">
        <v>0</v>
      </c>
      <c r="K29" s="51">
        <v>0</v>
      </c>
      <c r="L29" s="51"/>
      <c r="M29" s="51">
        <v>-17.2</v>
      </c>
      <c r="N29" s="51">
        <f t="shared" si="10"/>
        <v>17.2</v>
      </c>
      <c r="O29" s="51"/>
    </row>
    <row r="30" spans="1:16" ht="25.5">
      <c r="B30" s="57" t="s">
        <v>36</v>
      </c>
      <c r="C30" s="14">
        <v>0</v>
      </c>
      <c r="D30" s="14">
        <v>0</v>
      </c>
      <c r="E30" s="14"/>
      <c r="F30" s="14">
        <v>-9.1999999999999993</v>
      </c>
      <c r="G30" s="14">
        <f t="shared" si="9"/>
        <v>9.1999999999999993</v>
      </c>
      <c r="H30" s="14"/>
      <c r="I30" s="14"/>
      <c r="J30" s="14">
        <v>0</v>
      </c>
      <c r="K30" s="14">
        <v>0</v>
      </c>
      <c r="L30" s="14"/>
      <c r="M30" s="14">
        <v>-5.0999999999999996</v>
      </c>
      <c r="N30" s="14">
        <f t="shared" si="10"/>
        <v>5.0999999999999996</v>
      </c>
      <c r="O30" s="14"/>
    </row>
    <row r="31" spans="1:16">
      <c r="B31" s="58" t="s">
        <v>37</v>
      </c>
      <c r="C31" s="51">
        <v>0</v>
      </c>
      <c r="D31" s="51">
        <v>0</v>
      </c>
      <c r="E31" s="51"/>
      <c r="F31" s="51">
        <v>13.7</v>
      </c>
      <c r="G31" s="51">
        <f t="shared" si="9"/>
        <v>-13.7</v>
      </c>
      <c r="H31" s="51"/>
      <c r="I31" s="51"/>
      <c r="J31" s="51">
        <v>0</v>
      </c>
      <c r="K31" s="51">
        <v>0</v>
      </c>
      <c r="L31" s="51"/>
      <c r="M31" s="51">
        <v>0</v>
      </c>
      <c r="N31" s="51">
        <f t="shared" si="10"/>
        <v>0</v>
      </c>
      <c r="O31" s="51"/>
    </row>
    <row r="32" spans="1:16">
      <c r="B32" s="57" t="s">
        <v>71</v>
      </c>
      <c r="C32" s="14">
        <v>0</v>
      </c>
      <c r="D32" s="14">
        <v>0</v>
      </c>
      <c r="E32" s="14"/>
      <c r="F32" s="14">
        <v>0</v>
      </c>
      <c r="G32" s="14">
        <f t="shared" si="9"/>
        <v>0</v>
      </c>
      <c r="H32" s="14"/>
      <c r="I32" s="14"/>
      <c r="J32" s="14">
        <v>0</v>
      </c>
      <c r="K32" s="14">
        <v>0</v>
      </c>
      <c r="L32" s="14"/>
      <c r="M32" s="14">
        <v>-9.3000000000000007</v>
      </c>
      <c r="N32" s="14">
        <f t="shared" si="10"/>
        <v>9.3000000000000007</v>
      </c>
      <c r="O32" s="14"/>
    </row>
    <row r="33" spans="1:16">
      <c r="B33" s="58" t="s">
        <v>72</v>
      </c>
      <c r="C33" s="51">
        <v>0</v>
      </c>
      <c r="D33" s="51">
        <v>0</v>
      </c>
      <c r="E33" s="51"/>
      <c r="F33" s="51">
        <v>0</v>
      </c>
      <c r="G33" s="51">
        <f t="shared" si="9"/>
        <v>0</v>
      </c>
      <c r="H33" s="51"/>
      <c r="I33" s="51"/>
      <c r="J33" s="51">
        <v>0</v>
      </c>
      <c r="K33" s="51">
        <v>0</v>
      </c>
      <c r="L33" s="51"/>
      <c r="M33" s="51">
        <v>-70</v>
      </c>
      <c r="N33" s="51">
        <f t="shared" si="10"/>
        <v>70</v>
      </c>
      <c r="O33" s="51"/>
    </row>
    <row r="34" spans="1:16">
      <c r="B34" s="57" t="s">
        <v>73</v>
      </c>
      <c r="C34" s="14">
        <v>0</v>
      </c>
      <c r="D34" s="14">
        <v>0</v>
      </c>
      <c r="E34" s="14"/>
      <c r="F34" s="14">
        <v>0</v>
      </c>
      <c r="G34" s="14">
        <f t="shared" si="9"/>
        <v>0</v>
      </c>
      <c r="H34" s="14"/>
      <c r="I34" s="14"/>
      <c r="J34" s="14">
        <v>0</v>
      </c>
      <c r="K34" s="14">
        <v>0</v>
      </c>
      <c r="L34" s="14"/>
      <c r="M34" s="14">
        <v>-67.599999999999994</v>
      </c>
      <c r="N34" s="14">
        <f t="shared" si="10"/>
        <v>67.599999999999994</v>
      </c>
      <c r="O34" s="14"/>
    </row>
    <row r="35" spans="1:16">
      <c r="B35" s="58" t="s">
        <v>78</v>
      </c>
      <c r="C35" s="51"/>
      <c r="D35" s="51">
        <v>-5.8</v>
      </c>
      <c r="E35" s="51"/>
      <c r="F35" s="51"/>
      <c r="G35" s="51">
        <v>-5.8</v>
      </c>
      <c r="H35" s="51"/>
      <c r="I35" s="51"/>
      <c r="J35" s="51"/>
      <c r="K35" s="51">
        <v>0.8</v>
      </c>
      <c r="L35" s="51"/>
      <c r="M35" s="51"/>
      <c r="N35" s="51">
        <v>0.8</v>
      </c>
      <c r="O35" s="51"/>
    </row>
    <row r="36" spans="1:16">
      <c r="A36" s="19"/>
      <c r="B36" s="57" t="s">
        <v>38</v>
      </c>
      <c r="C36" s="91">
        <v>0</v>
      </c>
      <c r="D36" s="91">
        <v>0</v>
      </c>
      <c r="E36" s="14"/>
      <c r="F36" s="91">
        <v>0</v>
      </c>
      <c r="G36" s="91">
        <f t="shared" si="9"/>
        <v>0</v>
      </c>
      <c r="H36" s="14"/>
      <c r="I36" s="14"/>
      <c r="J36" s="91">
        <v>0</v>
      </c>
      <c r="K36" s="91">
        <v>1.1000000000000001</v>
      </c>
      <c r="L36" s="14"/>
      <c r="M36" s="91">
        <v>-0.8</v>
      </c>
      <c r="N36" s="91">
        <f t="shared" si="10"/>
        <v>1.9000000000000001</v>
      </c>
      <c r="O36" s="14"/>
      <c r="P36" s="19"/>
    </row>
    <row r="37" spans="1:16">
      <c r="B37" s="49" t="s">
        <v>39</v>
      </c>
      <c r="C37" s="14">
        <f>SUM(C28:C36)</f>
        <v>0</v>
      </c>
      <c r="D37" s="14">
        <f>SUM(D28:D36)</f>
        <v>-5.8</v>
      </c>
      <c r="E37" s="14"/>
      <c r="F37" s="14">
        <f>SUM(F28:F36)</f>
        <v>4.5</v>
      </c>
      <c r="G37" s="14">
        <f>SUM(G28:G36)</f>
        <v>-10.3</v>
      </c>
      <c r="H37" s="14"/>
      <c r="I37" s="14"/>
      <c r="J37" s="14">
        <f>SUM(J28:J36)</f>
        <v>0</v>
      </c>
      <c r="K37" s="14">
        <f>SUM(K28:K36)</f>
        <v>1.9000000000000001</v>
      </c>
      <c r="L37" s="14"/>
      <c r="M37" s="14">
        <f>SUM(M28:M36)</f>
        <v>-198.00000000000003</v>
      </c>
      <c r="N37" s="14">
        <f>SUM(N28:N36)</f>
        <v>199.90000000000003</v>
      </c>
      <c r="O37" s="14"/>
    </row>
    <row r="38" spans="1:16">
      <c r="B38" s="87" t="s">
        <v>22</v>
      </c>
      <c r="C38" s="52">
        <f>SUM(C25:C36)</f>
        <v>3051.1</v>
      </c>
      <c r="D38" s="52">
        <f>SUM(D25:D36)-0.1</f>
        <v>775.45</v>
      </c>
      <c r="E38" s="53">
        <f>IF(C38=0,0,D38/C38)</f>
        <v>0.25415423945462295</v>
      </c>
      <c r="F38" s="52">
        <f>SUM(F25:F36)+0.1</f>
        <v>593.1400000000001</v>
      </c>
      <c r="G38" s="52">
        <f>SUM(G25:G36)</f>
        <v>182.50999999999996</v>
      </c>
      <c r="H38" s="54">
        <f>IF(C38=0,0,G38/C38)</f>
        <v>5.9817770640097002E-2</v>
      </c>
      <c r="I38" s="54"/>
      <c r="J38" s="52">
        <f>SUM(J25:J36)</f>
        <v>2857.5</v>
      </c>
      <c r="K38" s="52">
        <f>SUM(K25:K36)-0.1</f>
        <v>670.55</v>
      </c>
      <c r="L38" s="53">
        <f>IF(J38=0,0,K38/J38)</f>
        <v>0.23466316710411197</v>
      </c>
      <c r="M38" s="52">
        <f>SUM(M25:M36)</f>
        <v>531.9</v>
      </c>
      <c r="N38" s="52">
        <f>SUM(N25:N36)-0.1</f>
        <v>138.65</v>
      </c>
      <c r="O38" s="54">
        <f>IF(J38=0,0,N38/J38)</f>
        <v>4.852143482064742E-2</v>
      </c>
    </row>
  </sheetData>
  <mergeCells count="4">
    <mergeCell ref="C6:H6"/>
    <mergeCell ref="J6:O6"/>
    <mergeCell ref="C23:H23"/>
    <mergeCell ref="J23:O23"/>
  </mergeCells>
  <pageMargins left="0.7" right="0.7" top="0.75" bottom="0.75" header="0.3" footer="0.3"/>
  <pageSetup scale="88" pageOrder="overThenDown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B1:G22"/>
  <sheetViews>
    <sheetView showGridLines="0" topLeftCell="A7" zoomScaleNormal="100" workbookViewId="0"/>
  </sheetViews>
  <sheetFormatPr defaultRowHeight="12.75"/>
  <cols>
    <col min="1" max="1" width="1.42578125" style="9" customWidth="1"/>
    <col min="2" max="2" width="50.85546875" style="9" customWidth="1"/>
    <col min="3" max="6" width="13.28515625" style="9" customWidth="1"/>
    <col min="7" max="7" width="9.140625" style="9"/>
    <col min="8" max="8" width="8.42578125" style="9" customWidth="1"/>
    <col min="9" max="16384" width="9.140625" style="9"/>
  </cols>
  <sheetData>
    <row r="1" spans="2:6" ht="15.75">
      <c r="B1" s="5" t="str">
        <f>'Segment Revenue'!B1</f>
        <v>Diebold</v>
      </c>
    </row>
    <row r="2" spans="2:6" ht="15.75">
      <c r="B2" s="5" t="str">
        <f>'Segment Revenue'!B2</f>
        <v>Earnings Release - February 12, 2015</v>
      </c>
    </row>
    <row r="3" spans="2:6" ht="15.75">
      <c r="B3" s="10" t="s">
        <v>9</v>
      </c>
    </row>
    <row r="5" spans="2:6" s="34" customFormat="1" ht="25.5">
      <c r="B5" s="11"/>
      <c r="C5" s="12" t="str">
        <f>'Segment Revenue'!C8</f>
        <v>Q4 2014</v>
      </c>
      <c r="D5" s="12" t="str">
        <f>'Segment Revenue'!E8</f>
        <v>Q4 2013</v>
      </c>
      <c r="E5" s="90" t="str">
        <f>'Segment Revenue'!I8</f>
        <v>YTD 12/31/2014</v>
      </c>
      <c r="F5" s="90" t="str">
        <f>'Segment Revenue'!K8</f>
        <v>YTD 12/31/2013</v>
      </c>
    </row>
    <row r="6" spans="2:6" s="37" customFormat="1">
      <c r="B6" s="61" t="s">
        <v>10</v>
      </c>
      <c r="C6" s="66">
        <v>0.46</v>
      </c>
      <c r="D6" s="66">
        <v>-0.65</v>
      </c>
      <c r="E6" s="66">
        <v>1.76</v>
      </c>
      <c r="F6" s="66">
        <v>-2.85</v>
      </c>
    </row>
    <row r="7" spans="2:6" s="37" customFormat="1" ht="15" customHeight="1">
      <c r="B7" s="36" t="s">
        <v>21</v>
      </c>
      <c r="C7" s="41">
        <v>0.05</v>
      </c>
      <c r="D7" s="41">
        <v>0.36</v>
      </c>
      <c r="E7" s="41">
        <v>0.12</v>
      </c>
      <c r="F7" s="41">
        <v>0.59</v>
      </c>
    </row>
    <row r="8" spans="2:6" s="42" customFormat="1" ht="15" customHeight="1">
      <c r="B8" s="62" t="s">
        <v>74</v>
      </c>
      <c r="C8" s="63"/>
      <c r="D8" s="63"/>
      <c r="E8" s="63"/>
      <c r="F8" s="63"/>
    </row>
    <row r="9" spans="2:6" s="42" customFormat="1" ht="15" customHeight="1">
      <c r="B9" s="64" t="s">
        <v>35</v>
      </c>
      <c r="C9" s="41">
        <v>0</v>
      </c>
      <c r="D9" s="41">
        <v>0</v>
      </c>
      <c r="E9" s="41">
        <v>0</v>
      </c>
      <c r="F9" s="41">
        <v>0.36</v>
      </c>
    </row>
    <row r="10" spans="2:6" s="42" customFormat="1" ht="15" customHeight="1">
      <c r="B10" s="64" t="s">
        <v>34</v>
      </c>
      <c r="C10" s="41">
        <v>0</v>
      </c>
      <c r="D10" s="41">
        <v>0</v>
      </c>
      <c r="E10" s="41">
        <v>0</v>
      </c>
      <c r="F10" s="41">
        <v>0.17</v>
      </c>
    </row>
    <row r="11" spans="2:6" s="42" customFormat="1" ht="15" customHeight="1">
      <c r="B11" s="64" t="s">
        <v>36</v>
      </c>
      <c r="C11" s="41">
        <v>0.03</v>
      </c>
      <c r="D11" s="41">
        <v>0.01</v>
      </c>
      <c r="E11" s="41">
        <v>0.09</v>
      </c>
      <c r="F11" s="41">
        <v>0.05</v>
      </c>
    </row>
    <row r="12" spans="2:6" s="42" customFormat="1" ht="15" customHeight="1">
      <c r="B12" s="64" t="s">
        <v>37</v>
      </c>
      <c r="C12" s="41">
        <v>0</v>
      </c>
      <c r="D12" s="41">
        <v>0</v>
      </c>
      <c r="E12" s="41">
        <v>-0.19</v>
      </c>
      <c r="F12" s="41">
        <v>0</v>
      </c>
    </row>
    <row r="13" spans="2:6" s="42" customFormat="1" ht="15" customHeight="1">
      <c r="B13" s="64" t="s">
        <v>79</v>
      </c>
      <c r="C13" s="41">
        <v>0</v>
      </c>
      <c r="D13" s="41">
        <v>0</v>
      </c>
      <c r="E13" s="41">
        <v>0</v>
      </c>
      <c r="F13" s="41">
        <v>0.09</v>
      </c>
    </row>
    <row r="14" spans="2:6" s="42" customFormat="1" ht="15" customHeight="1">
      <c r="B14" s="64" t="s">
        <v>72</v>
      </c>
      <c r="C14" s="41">
        <v>0</v>
      </c>
      <c r="D14" s="41">
        <v>0.01</v>
      </c>
      <c r="E14" s="41">
        <v>0</v>
      </c>
      <c r="F14" s="41">
        <v>0.85</v>
      </c>
    </row>
    <row r="15" spans="2:6" s="42" customFormat="1" ht="15" customHeight="1">
      <c r="B15" s="64" t="s">
        <v>73</v>
      </c>
      <c r="C15" s="41">
        <v>0</v>
      </c>
      <c r="D15" s="41">
        <v>0.67</v>
      </c>
      <c r="E15" s="41">
        <v>0</v>
      </c>
      <c r="F15" s="41">
        <v>0.67</v>
      </c>
    </row>
    <row r="16" spans="2:6" s="42" customFormat="1" ht="15" customHeight="1">
      <c r="B16" s="64" t="s">
        <v>78</v>
      </c>
      <c r="C16" s="41">
        <v>-0.06</v>
      </c>
      <c r="D16" s="41">
        <v>0.01</v>
      </c>
      <c r="E16" s="41">
        <v>-0.06</v>
      </c>
      <c r="F16" s="41">
        <v>0.01</v>
      </c>
    </row>
    <row r="17" spans="2:7" s="42" customFormat="1" ht="15" customHeight="1">
      <c r="B17" s="64" t="s">
        <v>38</v>
      </c>
      <c r="C17" s="41">
        <v>0</v>
      </c>
      <c r="D17" s="41">
        <v>0.04</v>
      </c>
      <c r="E17" s="41">
        <v>0</v>
      </c>
      <c r="F17" s="41">
        <v>0.05</v>
      </c>
    </row>
    <row r="18" spans="2:7" s="37" customFormat="1" ht="15" customHeight="1">
      <c r="B18" s="62" t="s">
        <v>48</v>
      </c>
      <c r="C18" s="67">
        <f>SUM(C9:C17)</f>
        <v>-0.03</v>
      </c>
      <c r="D18" s="67">
        <f t="shared" ref="D18:F18" si="0">SUM(D9:D17)</f>
        <v>0.7400000000000001</v>
      </c>
      <c r="E18" s="67">
        <f t="shared" si="0"/>
        <v>-0.16</v>
      </c>
      <c r="F18" s="67">
        <f t="shared" si="0"/>
        <v>2.2499999999999996</v>
      </c>
      <c r="G18" s="42"/>
    </row>
    <row r="19" spans="2:7" s="42" customFormat="1" ht="15" customHeight="1">
      <c r="B19" s="36" t="s">
        <v>49</v>
      </c>
      <c r="C19" s="41">
        <v>0</v>
      </c>
      <c r="D19" s="41">
        <v>0.12</v>
      </c>
      <c r="E19" s="41">
        <v>0.01</v>
      </c>
      <c r="F19" s="41">
        <v>0.76</v>
      </c>
    </row>
    <row r="20" spans="2:7" s="37" customFormat="1">
      <c r="B20" s="65" t="s">
        <v>24</v>
      </c>
      <c r="C20" s="66">
        <f>SUM(C6:C7,C18:C19)</f>
        <v>0.48</v>
      </c>
      <c r="D20" s="66">
        <f>SUM(D6:D7,D18:D19)</f>
        <v>0.57000000000000006</v>
      </c>
      <c r="E20" s="66">
        <f>SUM(E6:E7,E18:E19)</f>
        <v>1.73</v>
      </c>
      <c r="F20" s="66">
        <f>SUM(F6:F7,F18:F19)</f>
        <v>0.74999999999999933</v>
      </c>
      <c r="G20" s="42"/>
    </row>
    <row r="21" spans="2:7">
      <c r="B21" s="36" t="s">
        <v>50</v>
      </c>
      <c r="C21" s="41">
        <v>0</v>
      </c>
      <c r="D21" s="41">
        <v>0</v>
      </c>
      <c r="E21" s="41">
        <v>0</v>
      </c>
      <c r="F21" s="41">
        <v>0.61</v>
      </c>
    </row>
    <row r="22" spans="2:7" ht="25.5">
      <c r="B22" s="61" t="s">
        <v>51</v>
      </c>
      <c r="C22" s="66">
        <f>C20+C21</f>
        <v>0.48</v>
      </c>
      <c r="D22" s="66">
        <f t="shared" ref="D22:F22" si="1">D20+D21</f>
        <v>0.57000000000000006</v>
      </c>
      <c r="E22" s="66">
        <f t="shared" si="1"/>
        <v>1.73</v>
      </c>
      <c r="F22" s="66">
        <f t="shared" si="1"/>
        <v>1.3599999999999994</v>
      </c>
    </row>
  </sheetData>
  <pageMargins left="0.7" right="0.7" top="0.75" bottom="0.75" header="0.3" footer="0.3"/>
  <pageSetup pageOrder="overThenDown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B1:H11"/>
  <sheetViews>
    <sheetView showGridLines="0" zoomScaleNormal="100" workbookViewId="0"/>
  </sheetViews>
  <sheetFormatPr defaultRowHeight="12.75"/>
  <cols>
    <col min="1" max="1" width="1.42578125" style="9" customWidth="1"/>
    <col min="2" max="2" width="46.42578125" style="9" customWidth="1"/>
    <col min="3" max="4" width="13.7109375" style="9" customWidth="1"/>
    <col min="5" max="5" width="13.5703125" style="9" customWidth="1"/>
    <col min="6" max="6" width="13.42578125" style="9" customWidth="1"/>
    <col min="7" max="16384" width="9.140625" style="9"/>
  </cols>
  <sheetData>
    <row r="1" spans="2:8" ht="15.75">
      <c r="B1" s="5" t="str">
        <f>'Segment Revenue'!B1</f>
        <v>Diebold</v>
      </c>
    </row>
    <row r="2" spans="2:8" ht="15.75">
      <c r="B2" s="5" t="str">
        <f>'Segment Revenue'!B2</f>
        <v>Earnings Release - February 12, 2015</v>
      </c>
    </row>
    <row r="3" spans="2:8" ht="15.75">
      <c r="B3" s="10" t="s">
        <v>25</v>
      </c>
    </row>
    <row r="4" spans="2:8">
      <c r="B4" s="9" t="str">
        <f>'Segment Revenue'!B4</f>
        <v>(in $000's)</v>
      </c>
    </row>
    <row r="6" spans="2:8" s="34" customFormat="1" ht="25.5">
      <c r="B6" s="11"/>
      <c r="C6" s="12" t="str">
        <f>'Segment Revenue'!C8</f>
        <v>Q4 2014</v>
      </c>
      <c r="D6" s="12" t="str">
        <f>'Segment Revenue'!E8</f>
        <v>Q4 2013</v>
      </c>
      <c r="E6" s="90" t="str">
        <f>'Segment Revenue'!I8</f>
        <v>YTD 12/31/2014</v>
      </c>
      <c r="F6" s="90" t="str">
        <f>'Segment Revenue'!K8</f>
        <v>YTD 12/31/2013</v>
      </c>
    </row>
    <row r="7" spans="2:8" s="37" customFormat="1" ht="25.5">
      <c r="B7" s="39" t="s">
        <v>27</v>
      </c>
      <c r="C7" s="46">
        <v>297641</v>
      </c>
      <c r="D7" s="46">
        <v>183266</v>
      </c>
      <c r="E7" s="46">
        <v>186906</v>
      </c>
      <c r="F7" s="46">
        <v>124224</v>
      </c>
    </row>
    <row r="8" spans="2:8" s="37" customFormat="1" ht="15" customHeight="1">
      <c r="B8" s="11" t="s">
        <v>11</v>
      </c>
      <c r="C8" s="13">
        <v>-27899</v>
      </c>
      <c r="D8" s="13">
        <v>-9799</v>
      </c>
      <c r="E8" s="13">
        <v>-61453</v>
      </c>
      <c r="F8" s="13">
        <v>-35447</v>
      </c>
    </row>
    <row r="9" spans="2:8" s="37" customFormat="1" ht="15" customHeight="1">
      <c r="B9" s="92" t="s">
        <v>80</v>
      </c>
      <c r="C9" s="46">
        <f>SUM(C7:C8)</f>
        <v>269742</v>
      </c>
      <c r="D9" s="46">
        <f>SUM(D7:D8)</f>
        <v>173467</v>
      </c>
      <c r="E9" s="46">
        <f>SUM(E7:E8)</f>
        <v>125453</v>
      </c>
      <c r="F9" s="46">
        <f>SUM(F7:F8)</f>
        <v>88777</v>
      </c>
      <c r="H9" s="47" t="s">
        <v>32</v>
      </c>
    </row>
    <row r="10" spans="2:8" s="34" customFormat="1">
      <c r="B10" s="35"/>
      <c r="C10" s="35"/>
      <c r="D10" s="35"/>
    </row>
    <row r="11" spans="2:8" s="34" customFormat="1"/>
  </sheetData>
  <pageMargins left="0.7" right="0.7" top="0.75" bottom="0.75" header="0.3" footer="0.3"/>
  <pageSetup pageOrder="overThenDown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B1:F12"/>
  <sheetViews>
    <sheetView showGridLines="0" zoomScaleNormal="100" workbookViewId="0"/>
  </sheetViews>
  <sheetFormatPr defaultRowHeight="12.75"/>
  <cols>
    <col min="1" max="1" width="1.42578125" style="9" customWidth="1"/>
    <col min="2" max="2" width="43.7109375" style="9" customWidth="1"/>
    <col min="3" max="4" width="13.7109375" style="9" customWidth="1"/>
    <col min="5" max="5" width="13.7109375" style="9" hidden="1" customWidth="1"/>
    <col min="6" max="6" width="13.7109375" style="9" customWidth="1"/>
    <col min="7" max="16384" width="9.140625" style="9"/>
  </cols>
  <sheetData>
    <row r="1" spans="2:6" ht="15.75">
      <c r="B1" s="5" t="str">
        <f>'Segment Revenue'!B1</f>
        <v>Diebold</v>
      </c>
      <c r="C1" s="5"/>
    </row>
    <row r="2" spans="2:6" ht="15.75">
      <c r="B2" s="5" t="str">
        <f>'Segment Revenue'!B2</f>
        <v>Earnings Release - February 12, 2015</v>
      </c>
      <c r="C2" s="5"/>
    </row>
    <row r="3" spans="2:6" ht="15.75">
      <c r="B3" s="10" t="s">
        <v>26</v>
      </c>
      <c r="C3" s="10"/>
    </row>
    <row r="4" spans="2:6">
      <c r="B4" s="9" t="str">
        <f>'Segment Revenue'!B4</f>
        <v>(in $000's)</v>
      </c>
    </row>
    <row r="6" spans="2:6" s="34" customFormat="1" ht="15">
      <c r="B6" s="11"/>
      <c r="C6" s="45" t="s">
        <v>54</v>
      </c>
      <c r="D6" s="40" t="s">
        <v>31</v>
      </c>
      <c r="E6" s="40" t="s">
        <v>77</v>
      </c>
      <c r="F6"/>
    </row>
    <row r="7" spans="2:6" s="37" customFormat="1" ht="26.25">
      <c r="B7" s="39" t="s">
        <v>12</v>
      </c>
      <c r="C7" s="46">
        <v>458670</v>
      </c>
      <c r="D7" s="46">
        <v>473697</v>
      </c>
      <c r="E7" s="46">
        <v>630678</v>
      </c>
      <c r="F7"/>
    </row>
    <row r="8" spans="2:6" s="37" customFormat="1" ht="15" customHeight="1">
      <c r="B8" s="11" t="s">
        <v>13</v>
      </c>
      <c r="C8" s="13">
        <v>-505430</v>
      </c>
      <c r="D8" s="13">
        <v>-524459</v>
      </c>
      <c r="E8" s="13">
        <v>-652206</v>
      </c>
      <c r="F8"/>
    </row>
    <row r="9" spans="2:6" s="37" customFormat="1" ht="15">
      <c r="B9" s="59" t="s">
        <v>81</v>
      </c>
      <c r="C9" s="60">
        <f>SUM(C7:C8)</f>
        <v>-46760</v>
      </c>
      <c r="D9" s="60">
        <f>SUM(D7:D8)</f>
        <v>-50762</v>
      </c>
      <c r="E9" s="60">
        <f>SUM(E7:E8)</f>
        <v>-21528</v>
      </c>
      <c r="F9"/>
    </row>
    <row r="10" spans="2:6" s="34" customFormat="1" ht="15">
      <c r="B10" s="35"/>
      <c r="C10" s="35"/>
      <c r="D10" s="35"/>
      <c r="E10" s="35"/>
      <c r="F10"/>
    </row>
    <row r="11" spans="2:6" s="34" customFormat="1" ht="15">
      <c r="F11"/>
    </row>
    <row r="12" spans="2:6" ht="15">
      <c r="F12"/>
    </row>
  </sheetData>
  <pageMargins left="0.7" right="0.7" top="0.75" bottom="0.75" header="0.3" footer="0.3"/>
  <pageSetup pageOrder="overThenDown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/>
    <pageSetUpPr fitToPage="1"/>
  </sheetPr>
  <dimension ref="A1:F15"/>
  <sheetViews>
    <sheetView showGridLines="0" topLeftCell="B3" zoomScaleNormal="100" workbookViewId="0">
      <selection activeCell="I9" sqref="I9"/>
    </sheetView>
  </sheetViews>
  <sheetFormatPr defaultRowHeight="12.75" outlineLevelRow="1" outlineLevelCol="1"/>
  <cols>
    <col min="1" max="1" width="16.28515625" style="34" hidden="1" customWidth="1" outlineLevel="1"/>
    <col min="2" max="2" width="33.7109375" style="9" customWidth="1" collapsed="1"/>
    <col min="3" max="4" width="13.7109375" style="9" customWidth="1"/>
    <col min="5" max="5" width="13.28515625" style="9" customWidth="1"/>
    <col min="6" max="6" width="13.5703125" style="9" customWidth="1"/>
    <col min="7" max="16384" width="9.140625" style="9"/>
  </cols>
  <sheetData>
    <row r="1" spans="1:6" hidden="1" outlineLevel="1">
      <c r="A1" s="34" t="s">
        <v>60</v>
      </c>
      <c r="C1" s="9" t="s">
        <v>56</v>
      </c>
      <c r="D1" s="9" t="s">
        <v>57</v>
      </c>
      <c r="E1" s="9" t="s">
        <v>58</v>
      </c>
      <c r="F1" s="9" t="s">
        <v>59</v>
      </c>
    </row>
    <row r="2" spans="1:6" hidden="1" outlineLevel="1"/>
    <row r="3" spans="1:6" ht="15.75" collapsed="1">
      <c r="A3" s="86">
        <v>1000</v>
      </c>
      <c r="B3" s="5" t="str">
        <f>'Segment Revenue'!B1</f>
        <v>Diebold</v>
      </c>
    </row>
    <row r="4" spans="1:6" ht="15.75">
      <c r="B4" s="10" t="str">
        <f>+'Segment Revenue'!B2</f>
        <v>Earnings Release - February 12, 2015</v>
      </c>
    </row>
    <row r="5" spans="1:6" ht="15.75">
      <c r="B5" s="8" t="s">
        <v>23</v>
      </c>
    </row>
    <row r="6" spans="1:6">
      <c r="B6" s="9" t="str">
        <f>'Segment Revenue'!B4</f>
        <v>(in $000's)</v>
      </c>
    </row>
    <row r="8" spans="1:6" s="34" customFormat="1" ht="25.5">
      <c r="A8" s="34" t="s">
        <v>61</v>
      </c>
      <c r="B8" s="83"/>
      <c r="C8" s="12" t="str">
        <f>'Segment Revenue'!C8</f>
        <v>Q4 2014</v>
      </c>
      <c r="D8" s="12" t="str">
        <f>'Segment Revenue'!E8</f>
        <v>Q4 2013</v>
      </c>
      <c r="E8" s="90" t="str">
        <f>'Segment Revenue'!I8</f>
        <v>YTD 12/31/2014</v>
      </c>
      <c r="F8" s="90" t="str">
        <f>'Segment Revenue'!K8</f>
        <v>YTD 12/31/2013</v>
      </c>
    </row>
    <row r="9" spans="1:6" s="42" customFormat="1" ht="15">
      <c r="A9" s="34" t="s">
        <v>62</v>
      </c>
      <c r="B9" s="81" t="s">
        <v>66</v>
      </c>
      <c r="C9" s="84" t="e">
        <v>#VALUE!</v>
      </c>
      <c r="D9" s="84" t="e">
        <v>#VALUE!</v>
      </c>
      <c r="E9" s="84" t="e">
        <v>#VALUE!</v>
      </c>
      <c r="F9" s="84" t="e">
        <v>#VALUE!</v>
      </c>
    </row>
    <row r="10" spans="1:6" s="42" customFormat="1" ht="15">
      <c r="A10" s="34" t="s">
        <v>63</v>
      </c>
      <c r="B10" s="81" t="s">
        <v>67</v>
      </c>
      <c r="C10" s="84" t="e">
        <v>#VALUE!</v>
      </c>
      <c r="D10" s="84" t="e">
        <v>#VALUE!</v>
      </c>
      <c r="E10" s="84" t="e">
        <v>#VALUE!</v>
      </c>
      <c r="F10" s="84" t="e">
        <v>#VALUE!</v>
      </c>
    </row>
    <row r="11" spans="1:6" s="42" customFormat="1" ht="15">
      <c r="A11" s="42" t="s">
        <v>64</v>
      </c>
      <c r="B11" s="81" t="s">
        <v>68</v>
      </c>
      <c r="C11" s="84" t="e">
        <v>#VALUE!</v>
      </c>
      <c r="D11" s="84" t="e">
        <v>#VALUE!</v>
      </c>
      <c r="E11" s="84" t="e">
        <v>#VALUE!</v>
      </c>
      <c r="F11" s="84" t="e">
        <v>#VALUE!</v>
      </c>
    </row>
    <row r="12" spans="1:6" s="42" customFormat="1" ht="15">
      <c r="A12" s="42" t="s">
        <v>65</v>
      </c>
      <c r="B12" s="81" t="s">
        <v>69</v>
      </c>
      <c r="C12" s="84" t="e">
        <v>#VALUE!</v>
      </c>
      <c r="D12" s="84" t="e">
        <v>#VALUE!</v>
      </c>
      <c r="E12" s="84" t="e">
        <v>#VALUE!</v>
      </c>
      <c r="F12" s="84" t="e">
        <v>#VALUE!</v>
      </c>
    </row>
    <row r="13" spans="1:6" s="42" customFormat="1" ht="15.75" thickBot="1">
      <c r="B13" s="82" t="s">
        <v>70</v>
      </c>
      <c r="C13" s="85" t="e">
        <f>SUM(C9:C12)</f>
        <v>#VALUE!</v>
      </c>
      <c r="D13" s="85" t="e">
        <f>SUM(D9:D12)</f>
        <v>#VALUE!</v>
      </c>
      <c r="E13" s="85" t="e">
        <f>SUM(E9:E12)</f>
        <v>#VALUE!</v>
      </c>
      <c r="F13" s="85" t="e">
        <f>SUM(F9:F12)</f>
        <v>#VALUE!</v>
      </c>
    </row>
    <row r="14" spans="1:6" s="34" customFormat="1" ht="13.5" thickTop="1">
      <c r="B14" s="1"/>
      <c r="C14" s="3"/>
      <c r="D14" s="3"/>
      <c r="E14" s="35"/>
    </row>
    <row r="15" spans="1:6" s="34" customFormat="1"/>
  </sheetData>
  <pageMargins left="0.75" right="0.75" top="0.75" bottom="0.75" header="0.25" footer="0"/>
  <pageSetup pageOrder="overThenDown" orientation="landscape" horizontalDpi="300" verticalDpi="300" r:id="rId1"/>
  <headerFooter>
    <oddFooter>&amp;L&amp;"Arial,Regular"&amp;9&amp;K000000&amp;D     &amp;T&amp;C&amp;"Arial,Regular"&amp;9* Diebold Confidential - Do Not Distribute *&amp;R&amp;"Arial,Regular"&amp;9&amp;Z
&amp;F  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Segment Revenue</vt:lpstr>
      <vt:lpstr>P&amp;L</vt:lpstr>
      <vt:lpstr>EPS Recon</vt:lpstr>
      <vt:lpstr>Free Cash Flow (Use)</vt:lpstr>
      <vt:lpstr>Net Invest (Debt)</vt:lpstr>
      <vt:lpstr>Other Inc (Exp)</vt:lpstr>
      <vt:lpstr>'EPS Recon'!Print_Area</vt:lpstr>
      <vt:lpstr>'Free Cash Flow (Use)'!Print_Area</vt:lpstr>
      <vt:lpstr>'Net Invest (Debt)'!Print_Area</vt:lpstr>
      <vt:lpstr>'Other Inc (Exp)'!Print_Area</vt:lpstr>
      <vt:lpstr>'P&amp;L'!Print_Area</vt:lpstr>
      <vt:lpstr>'Segment Revenue'!Print_Area</vt:lpstr>
      <vt:lpstr>'Segment Revenue'!Print_Titles</vt:lpstr>
    </vt:vector>
  </TitlesOfParts>
  <Company>Diebold,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Downey</dc:creator>
  <cp:lastModifiedBy>Diebold, Incorporated</cp:lastModifiedBy>
  <cp:lastPrinted>2015-01-29T15:44:45Z</cp:lastPrinted>
  <dcterms:created xsi:type="dcterms:W3CDTF">2010-04-15T00:10:04Z</dcterms:created>
  <dcterms:modified xsi:type="dcterms:W3CDTF">2015-02-10T20:36:09Z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 KID">
    <vt:lpwstr/>
  </property>
  <property fmtid="{D5CDD505-2E9C-101B-9397-08002B2CF9AE}" pid="3" name="K4XL DBKID">
    <vt:lpwstr/>
  </property>
  <property fmtid="{D5CDD505-2E9C-101B-9397-08002B2CF9AE}" pid="4" name="K4XLRetrievePerWS">
    <vt:lpwstr>Y</vt:lpwstr>
  </property>
  <property fmtid="{D5CDD505-2E9C-101B-9397-08002B2CF9AE}" pid="5" name="K4XLScatterRefresh">
    <vt:lpwstr>N</vt:lpwstr>
  </property>
  <property fmtid="{D5CDD505-2E9C-101B-9397-08002B2CF9AE}" pid="6" name="K4XLVersion">
    <vt:lpwstr>7.2.1.2549</vt:lpwstr>
  </property>
</Properties>
</file>