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126"/>
  <workbookPr defaultThemeVersion="166925"/>
  <mc:AlternateContent xmlns:mc="http://schemas.openxmlformats.org/markup-compatibility/2006">
    <mc:Choice Requires="x15">
      <x15ac:absPath xmlns:x15ac="http://schemas.microsoft.com/office/spreadsheetml/2010/11/ac" url="Q:\Finance Group\Regnskaber\2023\Q4\Børsen\"/>
    </mc:Choice>
  </mc:AlternateContent>
  <xr:revisionPtr revIDLastSave="0" documentId="13_ncr:1_{B91D2D2A-9BC2-47CF-B3B0-3F4E7A0F0FD6}" xr6:coauthVersionLast="47" xr6:coauthVersionMax="47" xr10:uidLastSave="{00000000-0000-0000-0000-000000000000}"/>
  <workbookProtection workbookAlgorithmName="SHA-512" workbookHashValue="8Vdt0VCi0LDTqIaGzo4ZERyaBi3ZpiQEdxHIwVZ4SN/+nEgqVAjeIX/ZWfmf/bPMWZpOblMFqqUuFOXA21CbwA==" workbookSaltValue="9dprPYjTMkpXiktEn9LomA==" workbookSpinCount="100000" lockStructure="1"/>
  <bookViews>
    <workbookView xWindow="-110" yWindow="-110" windowWidth="19420" windowHeight="10420" tabRatio="703" activeTab="2" xr2:uid="{6B372B97-9668-47B2-B455-2D6D053A7BB9}"/>
  </bookViews>
  <sheets>
    <sheet name="Intro" sheetId="6" r:id="rId1"/>
    <sheet name="Key figures" sheetId="1" r:id="rId2"/>
    <sheet name="Income statement" sheetId="3" r:id="rId3"/>
    <sheet name="Comprehensive Income" sheetId="7" r:id="rId4"/>
    <sheet name="Balance sheet" sheetId="2" r:id="rId5"/>
    <sheet name="Cash-flow statement" sheetId="4" r:id="rId6"/>
  </sheets>
  <definedNames>
    <definedName name="_xlnm.Print_Area" localSheetId="4">'Balance sheet'!$C$7:$BM$72</definedName>
    <definedName name="_xlnm.Print_Area" localSheetId="5">'Cash-flow statement'!$C$7:$XFD$50</definedName>
    <definedName name="_xlnm.Print_Area" localSheetId="3">'Comprehensive Income'!$C$7:$BM$27</definedName>
    <definedName name="_xlnm.Print_Area" localSheetId="2">'Income statement'!$C$7:$BM$44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3" i="1" l="1"/>
  <c r="K21" i="2"/>
  <c r="L21" i="2"/>
  <c r="F57" i="1"/>
  <c r="E57" i="1"/>
  <c r="D57" i="1"/>
  <c r="F56" i="1"/>
  <c r="E56" i="1"/>
  <c r="D56" i="1"/>
  <c r="E55" i="1"/>
  <c r="F55" i="1"/>
  <c r="D55" i="1"/>
  <c r="F54" i="1"/>
  <c r="E54" i="1"/>
  <c r="D54" i="1"/>
  <c r="F53" i="1"/>
  <c r="E53" i="1"/>
  <c r="D53" i="1"/>
  <c r="E42" i="1" l="1"/>
  <c r="E41" i="1"/>
  <c r="E40" i="1"/>
  <c r="E39" i="1"/>
  <c r="E30" i="1"/>
  <c r="I28" i="1"/>
  <c r="H28" i="1"/>
  <c r="G28" i="1"/>
  <c r="F28" i="1"/>
  <c r="E23" i="1" l="1"/>
  <c r="E22" i="1"/>
  <c r="E21" i="1"/>
  <c r="E20" i="1"/>
  <c r="E19" i="1"/>
  <c r="E18" i="1"/>
  <c r="E17" i="1"/>
  <c r="E16" i="1"/>
  <c r="E15" i="1"/>
  <c r="E14" i="1"/>
  <c r="E12" i="1"/>
  <c r="E41" i="3" l="1"/>
  <c r="E40" i="3"/>
  <c r="E39" i="3"/>
  <c r="E36" i="3"/>
  <c r="E35" i="3"/>
  <c r="E33" i="3"/>
  <c r="E32" i="3"/>
  <c r="E30" i="3"/>
  <c r="E29" i="3"/>
  <c r="E28" i="3"/>
  <c r="E26" i="3"/>
  <c r="E25" i="3"/>
  <c r="E23" i="3"/>
  <c r="E22" i="3"/>
  <c r="E21" i="3"/>
  <c r="E19" i="3"/>
  <c r="E18" i="3"/>
  <c r="E17" i="3"/>
  <c r="E16" i="3"/>
  <c r="E14" i="3"/>
  <c r="E13" i="3"/>
  <c r="E12" i="3"/>
  <c r="E25" i="7"/>
  <c r="E27" i="7" s="1"/>
  <c r="E24" i="7"/>
  <c r="F24" i="7"/>
  <c r="F25" i="7" s="1"/>
  <c r="F27" i="7" s="1"/>
  <c r="E23" i="7"/>
  <c r="E22" i="7"/>
  <c r="E21" i="7"/>
  <c r="E20" i="7"/>
  <c r="E18" i="7"/>
  <c r="E17" i="7"/>
  <c r="E16" i="7"/>
  <c r="E12" i="7"/>
  <c r="F18" i="7"/>
  <c r="I39" i="2"/>
  <c r="H39" i="2"/>
  <c r="G39" i="2"/>
  <c r="F39" i="2"/>
  <c r="L39" i="2"/>
  <c r="K39" i="2"/>
  <c r="L71" i="2"/>
  <c r="K71" i="2"/>
  <c r="I71" i="2"/>
  <c r="H71" i="2"/>
  <c r="G71" i="2"/>
  <c r="F71" i="2"/>
  <c r="L70" i="2"/>
  <c r="K70" i="2"/>
  <c r="I70" i="2"/>
  <c r="H70" i="2"/>
  <c r="G70" i="2"/>
  <c r="F70" i="2"/>
  <c r="L57" i="2"/>
  <c r="K57" i="2"/>
  <c r="I57" i="2"/>
  <c r="H57" i="2"/>
  <c r="G57" i="2"/>
  <c r="F57" i="2"/>
  <c r="L38" i="2"/>
  <c r="K38" i="2"/>
  <c r="I38" i="2"/>
  <c r="H38" i="2"/>
  <c r="G38" i="2"/>
  <c r="F38" i="2"/>
  <c r="L35" i="2"/>
  <c r="K35" i="2"/>
  <c r="I35" i="2"/>
  <c r="H35" i="2"/>
  <c r="G35" i="2"/>
  <c r="F35" i="2"/>
  <c r="E35" i="2"/>
  <c r="E38" i="2" s="1"/>
  <c r="I34" i="2"/>
  <c r="H34" i="2"/>
  <c r="G34" i="2"/>
  <c r="F34" i="2"/>
  <c r="F56" i="2"/>
  <c r="G56" i="2"/>
  <c r="H56" i="2"/>
  <c r="I56" i="2"/>
  <c r="E66" i="2"/>
  <c r="E69" i="2" s="1"/>
  <c r="E57" i="2"/>
  <c r="E49" i="2"/>
  <c r="E26" i="2"/>
  <c r="E21" i="2"/>
  <c r="E15" i="2"/>
  <c r="D66" i="2"/>
  <c r="D69" i="2" s="1"/>
  <c r="D57" i="2"/>
  <c r="D49" i="2"/>
  <c r="D35" i="2"/>
  <c r="D38" i="2" s="1"/>
  <c r="D26" i="2"/>
  <c r="D21" i="2"/>
  <c r="D15" i="2"/>
  <c r="G39" i="4"/>
  <c r="E33" i="4"/>
  <c r="E34" i="4"/>
  <c r="E43" i="4"/>
  <c r="E39" i="4"/>
  <c r="E38" i="4"/>
  <c r="E37" i="4"/>
  <c r="E36" i="4"/>
  <c r="E35" i="4"/>
  <c r="E32" i="4"/>
  <c r="E26" i="4"/>
  <c r="E28" i="4"/>
  <c r="E25" i="4"/>
  <c r="E29" i="4" s="1"/>
  <c r="E30" i="4" s="1"/>
  <c r="E24" i="4"/>
  <c r="E22" i="4"/>
  <c r="E21" i="4"/>
  <c r="E20" i="4"/>
  <c r="E19" i="4"/>
  <c r="E18" i="4"/>
  <c r="E17" i="4"/>
  <c r="E13" i="4"/>
  <c r="E12" i="4"/>
  <c r="D29" i="4"/>
  <c r="R19" i="4"/>
  <c r="R22" i="4" s="1"/>
  <c r="S19" i="4"/>
  <c r="S22" i="4" s="1"/>
  <c r="M19" i="4"/>
  <c r="K19" i="4"/>
  <c r="K22" i="4" s="1"/>
  <c r="F19" i="4"/>
  <c r="E70" i="2" l="1"/>
  <c r="E71" i="2" s="1"/>
  <c r="D70" i="2"/>
  <c r="D71" i="2" s="1"/>
  <c r="E27" i="2"/>
  <c r="E39" i="2" s="1"/>
  <c r="D27" i="2"/>
  <c r="D39" i="2" s="1"/>
  <c r="F22" i="4" l="1"/>
  <c r="M22" i="4"/>
  <c r="BF22" i="4"/>
  <c r="BE22" i="4"/>
  <c r="BD22" i="4"/>
  <c r="BC22" i="4"/>
  <c r="BL22" i="4"/>
  <c r="BK22" i="4"/>
  <c r="BJ22" i="4"/>
  <c r="BM22" i="4"/>
  <c r="BH19" i="4"/>
  <c r="BH22" i="4" s="1"/>
  <c r="BA19" i="4"/>
  <c r="BA22" i="4" s="1"/>
  <c r="AV19" i="4"/>
  <c r="AV22" i="4" s="1"/>
  <c r="AT19" i="4"/>
  <c r="AT22" i="4" s="1"/>
  <c r="AR19" i="4"/>
  <c r="AR22" i="4" s="1"/>
  <c r="AP19" i="4"/>
  <c r="AP22" i="4" s="1"/>
  <c r="AO19" i="4"/>
  <c r="AO22" i="4" s="1"/>
  <c r="AM19" i="4"/>
  <c r="AM22" i="4" s="1"/>
  <c r="AK19" i="4"/>
  <c r="AK22" i="4" s="1"/>
  <c r="AJ19" i="4"/>
  <c r="AJ22" i="4" s="1"/>
  <c r="AI19" i="4"/>
  <c r="AI22" i="4" s="1"/>
  <c r="AH19" i="4"/>
  <c r="AH22" i="4" s="1"/>
  <c r="AF19" i="4"/>
  <c r="AF22" i="4" s="1"/>
  <c r="AB19" i="4"/>
  <c r="AB22" i="4" s="1"/>
  <c r="Y19" i="4"/>
  <c r="Y22" i="4" s="1"/>
  <c r="P19" i="4"/>
  <c r="P22" i="4" s="1"/>
  <c r="O19" i="4"/>
  <c r="O22" i="4" s="1"/>
  <c r="I19" i="4"/>
  <c r="I22" i="4" s="1"/>
  <c r="H19" i="4"/>
  <c r="H22" i="4" s="1"/>
  <c r="G19" i="4"/>
  <c r="G22" i="4" s="1"/>
  <c r="W19" i="4"/>
  <c r="W22" i="4" s="1"/>
  <c r="D19" i="4"/>
  <c r="D22" i="4" s="1"/>
  <c r="D30" i="4" s="1"/>
  <c r="AZ19" i="4"/>
  <c r="AY19" i="4"/>
  <c r="AY22" i="4" s="1"/>
  <c r="AX19" i="4"/>
  <c r="AX22" i="4" s="1"/>
  <c r="AW19" i="4"/>
  <c r="AW22" i="4" s="1"/>
  <c r="AQ19" i="4"/>
  <c r="AQ22" i="4" s="1"/>
  <c r="AL19" i="4"/>
  <c r="AE19" i="4"/>
  <c r="AD19" i="4"/>
  <c r="AD22" i="4" s="1"/>
  <c r="AC19" i="4"/>
  <c r="AC22" i="4" s="1"/>
  <c r="AA19" i="4"/>
  <c r="AA22" i="4" s="1"/>
  <c r="V19" i="4"/>
  <c r="V22" i="4" s="1"/>
  <c r="U19" i="4"/>
  <c r="U22" i="4" s="1"/>
  <c r="T19" i="4"/>
  <c r="T22" i="4" s="1"/>
  <c r="N19" i="4"/>
  <c r="N22" i="4" s="1"/>
  <c r="L19" i="4"/>
  <c r="L22" i="4" s="1"/>
  <c r="L30" i="4" s="1"/>
  <c r="D24" i="7"/>
  <c r="D18" i="7"/>
  <c r="F66" i="2"/>
  <c r="F69" i="2" s="1"/>
  <c r="F49" i="2"/>
  <c r="F21" i="2"/>
  <c r="F15" i="2"/>
  <c r="D25" i="7" l="1"/>
  <c r="D27" i="7" s="1"/>
  <c r="G27" i="2"/>
  <c r="G26" i="2"/>
  <c r="G30" i="4"/>
  <c r="H26" i="2"/>
  <c r="H27" i="2" s="1"/>
  <c r="F26" i="2"/>
  <c r="F27" i="2" s="1"/>
  <c r="I13" i="2"/>
  <c r="I14" i="2" s="1"/>
  <c r="D39" i="4"/>
  <c r="H39" i="4"/>
  <c r="I39" i="4"/>
  <c r="H30" i="4"/>
  <c r="I29" i="4" l="1"/>
  <c r="I30" i="4" s="1"/>
  <c r="I24" i="7" l="1"/>
  <c r="I18" i="7"/>
  <c r="I25" i="7" l="1"/>
  <c r="I27" i="7" s="1"/>
  <c r="I43" i="4"/>
  <c r="I19" i="2"/>
  <c r="I21" i="2" s="1"/>
  <c r="I66" i="2"/>
  <c r="I69" i="2" s="1"/>
  <c r="I26" i="2"/>
  <c r="O30" i="4"/>
  <c r="N30" i="4"/>
  <c r="I15" i="2" l="1"/>
  <c r="I27" i="2" s="1"/>
  <c r="L13" i="1"/>
  <c r="L23" i="1" l="1"/>
  <c r="L22" i="1"/>
  <c r="L21" i="1"/>
  <c r="L20" i="1"/>
  <c r="L19" i="1"/>
  <c r="L18" i="1"/>
  <c r="L17" i="1"/>
  <c r="L14" i="1"/>
  <c r="L12" i="1"/>
  <c r="S57" i="1"/>
  <c r="S55" i="1"/>
  <c r="T13" i="2" l="1"/>
  <c r="T14" i="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Niclas Bo Kristensen</author>
  </authors>
  <commentList>
    <comment ref="C58" authorId="0" shapeId="0" xr:uid="{38C1D9BA-258A-45D9-A6BA-61FDC622BDFB}">
      <text>
        <r>
          <rPr>
            <b/>
            <sz val="9"/>
            <color indexed="81"/>
            <rFont val="Tahoma"/>
            <family val="2"/>
          </rPr>
          <t>Niclas Bo Kristensen:</t>
        </r>
        <r>
          <rPr>
            <sz val="9"/>
            <color indexed="81"/>
            <rFont val="Tahoma"/>
            <family val="2"/>
          </rPr>
          <t xml:space="preserve">
Due to the acquisitions the method for calculating “Return on invested capital (ROIC)” was changed in 2018 to better reflect a true and fair view. ROIC for 2018 and 2019 has been calculated as “Operating profit (EBIT)” held against the average invested capital (excluding goodwill), both measured on a twelve months basis.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tc={D517DD85-C3D9-4BA9-B8E6-2071419C4D88}</author>
  </authors>
  <commentList>
    <comment ref="C28" authorId="0" shapeId="0" xr:uid="{D517DD85-C3D9-4BA9-B8E6-2071419C4D88}">
      <text>
        <t xml:space="preserve">[Threaded comment]
Your version of Excel allows you to read this threaded comment; however, any edits to it will get removed if the file is opened in a newer version of Excel. Learn more: https://go.microsoft.com/fwlink/?linkid=870924
Comment:
    Cash flow from acquisitions of property, plant and equipment and intangible assets is offset by financial leases (IFRS 16) of DKK 33 million in 2019.
</t>
      </text>
    </comment>
  </commentList>
</comments>
</file>

<file path=xl/sharedStrings.xml><?xml version="1.0" encoding="utf-8"?>
<sst xmlns="http://schemas.openxmlformats.org/spreadsheetml/2006/main" count="838" uniqueCount="193">
  <si>
    <t>Key figures</t>
  </si>
  <si>
    <t>Revenue</t>
  </si>
  <si>
    <t>Gross profit before special items</t>
  </si>
  <si>
    <t>EBITDA before special items</t>
  </si>
  <si>
    <t>EBITDA</t>
  </si>
  <si>
    <t>EBIT before special items</t>
  </si>
  <si>
    <t>EBIT</t>
  </si>
  <si>
    <t>Profit (loss) before tax</t>
  </si>
  <si>
    <t>Assets</t>
  </si>
  <si>
    <t>Invested capital</t>
  </si>
  <si>
    <t>Investments in property, plant and equipment</t>
  </si>
  <si>
    <t>Net working capital</t>
  </si>
  <si>
    <t>Equity</t>
  </si>
  <si>
    <t>Net interest-bearing debt (NIBD)</t>
  </si>
  <si>
    <t>Cash flow</t>
  </si>
  <si>
    <t>Cash flow from operating activities</t>
  </si>
  <si>
    <t>Cash flow from investing activities</t>
  </si>
  <si>
    <t>Cash flow from financing activities</t>
  </si>
  <si>
    <t>Free cash flow</t>
  </si>
  <si>
    <t>Financial ratios</t>
  </si>
  <si>
    <t>Organic growth</t>
  </si>
  <si>
    <t>Gross margin before special items</t>
  </si>
  <si>
    <t>EBITDA margin before special items</t>
  </si>
  <si>
    <t>EBITDA margin</t>
  </si>
  <si>
    <t>EBIT margin before special items</t>
  </si>
  <si>
    <t>EBIT margin</t>
  </si>
  <si>
    <t>Return on invested capital (ROIC), excluding goodwill</t>
  </si>
  <si>
    <t>Solvency ratio</t>
  </si>
  <si>
    <t>NIBD/EBITDA before special items ratio</t>
  </si>
  <si>
    <t>ESG measures</t>
  </si>
  <si>
    <t>Average FTEs</t>
  </si>
  <si>
    <t>FTEs end of period (excluding divestments)</t>
  </si>
  <si>
    <t>Sickness absence (days per FTE)</t>
  </si>
  <si>
    <t>Q3</t>
  </si>
  <si>
    <t>H1</t>
  </si>
  <si>
    <t>Q2</t>
  </si>
  <si>
    <t>Q1</t>
  </si>
  <si>
    <t>FY</t>
  </si>
  <si>
    <t>Q4</t>
  </si>
  <si>
    <t xml:space="preserve">Income statement </t>
  </si>
  <si>
    <t>Amounts in DKKm</t>
  </si>
  <si>
    <t>Balance sheet</t>
  </si>
  <si>
    <r>
      <t>Total energy per m</t>
    </r>
    <r>
      <rPr>
        <vertAlign val="superscript"/>
        <sz val="10"/>
        <color theme="1"/>
        <rFont val="Arial"/>
        <family val="2"/>
      </rPr>
      <t>3</t>
    </r>
    <r>
      <rPr>
        <sz val="10"/>
        <color theme="1"/>
        <rFont val="Arial"/>
        <family val="2"/>
      </rPr>
      <t xml:space="preserve"> (MJ)</t>
    </r>
  </si>
  <si>
    <t>Share data</t>
  </si>
  <si>
    <t>Share price, end of period (DKK)</t>
  </si>
  <si>
    <t>Book value per share, end of period (DKK)</t>
  </si>
  <si>
    <t>Diluted earnings per share</t>
  </si>
  <si>
    <t>Earnings per share</t>
  </si>
  <si>
    <t>Goodwill</t>
  </si>
  <si>
    <t>Customer relations</t>
  </si>
  <si>
    <t>Other intangible assets</t>
  </si>
  <si>
    <t>Intangible assets</t>
  </si>
  <si>
    <t>Land and buildings</t>
  </si>
  <si>
    <t>Plant and machinery</t>
  </si>
  <si>
    <t>Other equipment, fixtures and fittings</t>
  </si>
  <si>
    <t>Assets under construction</t>
  </si>
  <si>
    <t>Property, plant and equipment</t>
  </si>
  <si>
    <t>Deferred tax assets</t>
  </si>
  <si>
    <t>Investments in associated companies</t>
  </si>
  <si>
    <t>Other receivables</t>
  </si>
  <si>
    <t>Other non-current assets</t>
  </si>
  <si>
    <t>Total non-current assets</t>
  </si>
  <si>
    <t>Inventories</t>
  </si>
  <si>
    <t>Trade receivables</t>
  </si>
  <si>
    <t>Tax receivables</t>
  </si>
  <si>
    <t>Prepayments</t>
  </si>
  <si>
    <t>Current assets</t>
  </si>
  <si>
    <t>Total assets</t>
  </si>
  <si>
    <t>Share capital</t>
  </si>
  <si>
    <t>Equity and liabilities</t>
  </si>
  <si>
    <t>Translation reserve</t>
  </si>
  <si>
    <t>Retained earnings</t>
  </si>
  <si>
    <t>Equity attributable to H+H International A/S's shareholders</t>
  </si>
  <si>
    <t>Equity attributable to non-controlling interests</t>
  </si>
  <si>
    <t>Pension obligation</t>
  </si>
  <si>
    <t>Provisions</t>
  </si>
  <si>
    <t>Deferred tax liabilities</t>
  </si>
  <si>
    <t>Deferred payment, acquisition of subsidiary</t>
  </si>
  <si>
    <t>Lease liabilities</t>
  </si>
  <si>
    <t>Non-current liabilities</t>
  </si>
  <si>
    <t>Trade payables</t>
  </si>
  <si>
    <t>Income tax</t>
  </si>
  <si>
    <t>Current liabilities</t>
  </si>
  <si>
    <t>Total liabilities</t>
  </si>
  <si>
    <t>Total equity and liabilities</t>
  </si>
  <si>
    <t>Income statement</t>
  </si>
  <si>
    <t>Cost of goods sold</t>
  </si>
  <si>
    <t>Sales costs</t>
  </si>
  <si>
    <t>Administrative costs</t>
  </si>
  <si>
    <t>Other operating income and costs, net</t>
  </si>
  <si>
    <t>Depreciation and amortisation</t>
  </si>
  <si>
    <t>Impairment losses</t>
  </si>
  <si>
    <t>Special items, net</t>
  </si>
  <si>
    <t>Financial income</t>
  </si>
  <si>
    <t>Financial expenses</t>
  </si>
  <si>
    <t>Tax on profit/loss</t>
  </si>
  <si>
    <t>Profit (loss) for the period</t>
  </si>
  <si>
    <t>Profit (loss) for the period attributable to:</t>
  </si>
  <si>
    <t>H+H International A/S's shareholders</t>
  </si>
  <si>
    <t>Non-controlling interests</t>
  </si>
  <si>
    <t>Earnings per share (EPS-basic) (DKK)</t>
  </si>
  <si>
    <t>Diluted earnings per share (EPS-D) (DKK)</t>
  </si>
  <si>
    <t>Depreciation, amortisation and impairment losses</t>
  </si>
  <si>
    <t>Other non-cash adjustment of items included in EBIT</t>
  </si>
  <si>
    <t>Change in inventories</t>
  </si>
  <si>
    <t>Change in receivables</t>
  </si>
  <si>
    <t>Change in trade payables and other payables</t>
  </si>
  <si>
    <t>Income tax paid</t>
  </si>
  <si>
    <t>Operating activities</t>
  </si>
  <si>
    <t>Sale of property, plant and equipment</t>
  </si>
  <si>
    <t>Acquisition of enterprises and related deferred payments</t>
  </si>
  <si>
    <t>Divestment of enterprises</t>
  </si>
  <si>
    <t>Acquisition of land and property related to the acquired enterprises</t>
  </si>
  <si>
    <t>Acquisition of property, plant and equipment and intangible assets</t>
  </si>
  <si>
    <t>Investing activities</t>
  </si>
  <si>
    <t>Net proceeds from capital increase</t>
  </si>
  <si>
    <t>Change in borrowings</t>
  </si>
  <si>
    <t>Debt from acquisitions</t>
  </si>
  <si>
    <t>Acquisition of treasury shares</t>
  </si>
  <si>
    <t>Financing activities</t>
  </si>
  <si>
    <t>Cash related to the acquired and divested enterprises</t>
  </si>
  <si>
    <t>Foreign exchange adjustments of cash and cash equivalents</t>
  </si>
  <si>
    <t>Introduction</t>
  </si>
  <si>
    <t>Note: Financial ratios and ESG measures have been calculated in accordance with the recommendations from the Danish Society of 
Financial Analysts.</t>
  </si>
  <si>
    <t>Table of contents</t>
  </si>
  <si>
    <t>Cash-flow statement</t>
  </si>
  <si>
    <t>Go back to table of contents</t>
  </si>
  <si>
    <t>A full list of financial reports published by H+H International A/S can be found here.</t>
  </si>
  <si>
    <t>Profit (loss) for the year from discontinued operations</t>
  </si>
  <si>
    <t>Profit (loss) for the year</t>
  </si>
  <si>
    <t>Assets held for sale</t>
  </si>
  <si>
    <t>Total current assets</t>
  </si>
  <si>
    <t>Liabilities relating to assets held for sale</t>
  </si>
  <si>
    <t>Total current liabilities</t>
  </si>
  <si>
    <t>Cash flow from discontinued operations</t>
  </si>
  <si>
    <t>Other comprehensive income:</t>
  </si>
  <si>
    <t>Items that will not be reclassified subsequently to the income statement:</t>
  </si>
  <si>
    <t>Actuarial losses and gains</t>
  </si>
  <si>
    <t>Tax on actuarial losses and gains</t>
  </si>
  <si>
    <t>Other comprehensive income after tax</t>
  </si>
  <si>
    <t>Total comprehensive income for the year</t>
  </si>
  <si>
    <t>Items that may be reclassified subsequently to the income statement:</t>
  </si>
  <si>
    <t>Foreign exchange adjustments, foreign entities</t>
  </si>
  <si>
    <t>Tax on foreign exchange adjustments, foreign entities</t>
  </si>
  <si>
    <t>Other current liabilities</t>
  </si>
  <si>
    <t>Cash flow for the period</t>
  </si>
  <si>
    <t>Cash and cash equivalents at beginning of period</t>
  </si>
  <si>
    <t>Cash and cash equivalents at end of period</t>
  </si>
  <si>
    <t>Cash and cash equivalents</t>
  </si>
  <si>
    <t>Interest-bearing debt</t>
  </si>
  <si>
    <t>Change in working capital</t>
  </si>
  <si>
    <t>Dividend to non-controlling interests</t>
  </si>
  <si>
    <t>Acquisition and divestment of enterprices</t>
  </si>
  <si>
    <t>0,4x</t>
  </si>
  <si>
    <t>0.5x</t>
  </si>
  <si>
    <t>,</t>
  </si>
  <si>
    <t>Statement of comprehensive income</t>
  </si>
  <si>
    <r>
      <rPr>
        <b/>
        <sz val="10"/>
        <color theme="1"/>
        <rFont val="Arial"/>
        <family val="2"/>
      </rPr>
      <t>About this document</t>
    </r>
    <r>
      <rPr>
        <sz val="10"/>
        <color theme="1"/>
        <rFont val="Arial"/>
        <family val="2"/>
      </rPr>
      <t xml:space="preserve">
This document contains historical financial for H+H International A/S. The document is updated on a quarterly basis in connection with the quarterly financial reporting. The document covers quarterly, semi-annual, and annual financial figures, financial ratios, and ESG measures. In general, roundings may cause variances in sums and percentages in the database.</t>
    </r>
  </si>
  <si>
    <t xml:space="preserve">UK </t>
  </si>
  <si>
    <t>Central Western Europe</t>
  </si>
  <si>
    <t xml:space="preserve">Poland </t>
  </si>
  <si>
    <t xml:space="preserve">Other </t>
  </si>
  <si>
    <t>0.3x</t>
  </si>
  <si>
    <t>.</t>
  </si>
  <si>
    <t xml:space="preserve">Profit (loss) for the period </t>
  </si>
  <si>
    <t>0.6x</t>
  </si>
  <si>
    <t xml:space="preserve"> </t>
  </si>
  <si>
    <t>3.9</t>
  </si>
  <si>
    <t>0.7x</t>
  </si>
  <si>
    <t>Comprehensive income</t>
  </si>
  <si>
    <t>3.6</t>
  </si>
  <si>
    <t>5.5</t>
  </si>
  <si>
    <t>17.1</t>
  </si>
  <si>
    <t>17.0</t>
  </si>
  <si>
    <t>17.3</t>
  </si>
  <si>
    <t>17.5</t>
  </si>
  <si>
    <t>4.4</t>
  </si>
  <si>
    <t xml:space="preserve">FY </t>
  </si>
  <si>
    <t>Payment of lease liabilities</t>
  </si>
  <si>
    <t>1.4x</t>
  </si>
  <si>
    <t>Fair value adjustement of derivative financial instruments</t>
  </si>
  <si>
    <t>5.8</t>
  </si>
  <si>
    <t>6.2</t>
  </si>
  <si>
    <t>2.0x</t>
  </si>
  <si>
    <t>Gain/(loss) on derivative financial instruments transferred to the
income statements</t>
  </si>
  <si>
    <r>
      <rPr>
        <b/>
        <sz val="10"/>
        <color theme="1"/>
        <rFont val="Arial"/>
        <family val="2"/>
      </rPr>
      <t>About H+H</t>
    </r>
    <r>
      <rPr>
        <sz val="10"/>
        <color theme="1"/>
        <rFont val="Arial"/>
        <family val="2"/>
      </rPr>
      <t xml:space="preserve">
H+H is a wall building materials provider. The core activity is production and sale of autoclaved aerated concrete (AAC or aircrete) and  alcium silicate units (CSU or sand lime bricks). The products are building blocks used for wall building primarily in the residential new  building segment. The product range also includes more advanced products such as high-insulating blocks, larger elements and a range of traded goods used for wall building. H+H has 27 factories in Northern and Central Europe and a leading position in most of its markets. The Group has more than 1,200 employees. The business is cyclical and H+H is always pursuing organic growth and margin improvements. In addition, restructuring of the markets in Central Europe is on the strategic agenda. The parent company H+H International A/S has its headquarter in Copenhagen,  Denmark and the Company is listed on Nasdaq Copenhagen.</t>
    </r>
  </si>
  <si>
    <t>Financial items, net</t>
  </si>
  <si>
    <t>Proceeds from borrowings</t>
  </si>
  <si>
    <t>Result before tax</t>
  </si>
  <si>
    <t>3,6x</t>
  </si>
  <si>
    <t>2,6x</t>
  </si>
  <si>
    <t>Lost-time incident frequency (LTIF)</t>
  </si>
  <si>
    <t>Energy intensity per net revenue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</si>
</sst>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quot;-&quot;"/>
    <numFmt numFmtId="165" formatCode="#,##0%;\(#,##0%\);&quot;-&quot;"/>
    <numFmt numFmtId="166" formatCode="#,##0.0\x;\(#,##0.0\x\);&quot;-&quot;"/>
    <numFmt numFmtId="167" formatCode="#,##0.0;\(#,##0.0\);&quot;-&quot;"/>
    <numFmt numFmtId="168" formatCode="#,##0_);\(#,##0\);0_);@_ "/>
    <numFmt numFmtId="169" formatCode="#,##0.0;\(#,##0.0\);&quot;0&quot;"/>
    <numFmt numFmtId="170" formatCode="_-* #,##0_-;\-* #,##0_-;_-* &quot;-&quot;??_-;_-@_-"/>
    <numFmt numFmtId="171" formatCode="#,##0;\(#,##0\)"/>
  </numFmts>
  <fonts count="22" x14ac:knownFonts="1">
    <font>
      <sz val="11"/>
      <color theme="1"/>
      <name val="Calibri"/>
      <family val="2"/>
      <scheme val="minor"/>
    </font>
    <font>
      <sz val="11"/>
      <color theme="1"/>
      <name val="Arial"/>
      <family val="2"/>
    </font>
    <font>
      <sz val="10"/>
      <color theme="1"/>
      <name val="Arial"/>
      <family val="2"/>
    </font>
    <font>
      <b/>
      <sz val="10"/>
      <color theme="0"/>
      <name val="Arial"/>
      <family val="2"/>
    </font>
    <font>
      <b/>
      <i/>
      <sz val="10"/>
      <color theme="0"/>
      <name val="Arial"/>
      <family val="2"/>
    </font>
    <font>
      <vertAlign val="superscript"/>
      <sz val="10"/>
      <color theme="1"/>
      <name val="Arial"/>
      <family val="2"/>
    </font>
    <font>
      <b/>
      <sz val="14"/>
      <color theme="1"/>
      <name val="Arial"/>
      <family val="2"/>
    </font>
    <font>
      <sz val="10"/>
      <name val="Arial"/>
      <family val="2"/>
    </font>
    <font>
      <b/>
      <sz val="10"/>
      <color theme="1"/>
      <name val="Arial"/>
      <family val="2"/>
    </font>
    <font>
      <b/>
      <sz val="11"/>
      <color theme="1"/>
      <name val="Arial"/>
      <family val="2"/>
    </font>
    <font>
      <i/>
      <sz val="9"/>
      <color theme="0" tint="-0.499984740745262"/>
      <name val="Arial"/>
      <family val="2"/>
    </font>
    <font>
      <u/>
      <sz val="11"/>
      <color theme="10"/>
      <name val="Calibri"/>
      <family val="2"/>
      <scheme val="minor"/>
    </font>
    <font>
      <sz val="10"/>
      <color theme="4"/>
      <name val="Arial"/>
      <family val="2"/>
    </font>
    <font>
      <u/>
      <sz val="10"/>
      <color theme="4"/>
      <name val="Arial"/>
      <family val="2"/>
    </font>
    <font>
      <u/>
      <sz val="10"/>
      <color theme="10"/>
      <name val="Arial"/>
      <family val="2"/>
    </font>
    <font>
      <sz val="9"/>
      <color theme="1"/>
      <name val="Calibri"/>
      <family val="2"/>
      <scheme val="minor"/>
    </font>
    <font>
      <b/>
      <sz val="9"/>
      <color theme="1"/>
      <name val="Calibri"/>
      <family val="2"/>
      <scheme val="minor"/>
    </font>
    <font>
      <sz val="9"/>
      <name val="Calibri"/>
      <family val="2"/>
      <scheme val="minor"/>
    </font>
    <font>
      <sz val="9"/>
      <color theme="0" tint="-0.499984740745262"/>
      <name val="Arial"/>
      <family val="2"/>
    </font>
    <font>
      <sz val="11"/>
      <color theme="1"/>
      <name val="Calibri"/>
      <family val="2"/>
      <scheme val="minor"/>
    </font>
    <font>
      <sz val="9"/>
      <color indexed="81"/>
      <name val="Tahoma"/>
      <family val="2"/>
    </font>
    <font>
      <b/>
      <sz val="9"/>
      <color indexed="81"/>
      <name val="Tahoma"/>
      <family val="2"/>
    </font>
  </fonts>
  <fills count="6">
    <fill>
      <patternFill patternType="none"/>
    </fill>
    <fill>
      <patternFill patternType="gray125"/>
    </fill>
    <fill>
      <gradientFill>
        <stop position="0">
          <color theme="0"/>
        </stop>
        <stop position="0.5">
          <color rgb="FF006653"/>
        </stop>
        <stop position="1">
          <color theme="0"/>
        </stop>
      </gradientFill>
    </fill>
    <fill>
      <patternFill patternType="solid">
        <fgColor rgb="FF006653"/>
        <bgColor indexed="64"/>
      </patternFill>
    </fill>
    <fill>
      <patternFill patternType="solid">
        <fgColor theme="6" tint="0.59996337778862885"/>
        <bgColor indexed="64"/>
      </patternFill>
    </fill>
    <fill>
      <patternFill patternType="solid">
        <fgColor rgb="FFC8DFB0"/>
        <bgColor indexed="64"/>
      </patternFill>
    </fill>
  </fills>
  <borders count="11">
    <border>
      <left/>
      <right/>
      <top/>
      <bottom/>
      <diagonal/>
    </border>
    <border>
      <left/>
      <right/>
      <top/>
      <bottom style="medium">
        <color indexed="64"/>
      </bottom>
      <diagonal/>
    </border>
    <border>
      <left/>
      <right/>
      <top/>
      <bottom style="thin">
        <color theme="0"/>
      </bottom>
      <diagonal/>
    </border>
    <border>
      <left/>
      <right/>
      <top/>
      <bottom style="thin">
        <color rgb="FF006653"/>
      </bottom>
      <diagonal/>
    </border>
    <border>
      <left/>
      <right/>
      <top style="thin">
        <color rgb="FF006653"/>
      </top>
      <bottom style="thin">
        <color rgb="FF006653"/>
      </bottom>
      <diagonal/>
    </border>
    <border>
      <left/>
      <right/>
      <top style="thin">
        <color rgb="FF006653"/>
      </top>
      <bottom/>
      <diagonal/>
    </border>
    <border>
      <left/>
      <right/>
      <top style="thin">
        <color rgb="FF006653"/>
      </top>
      <bottom style="medium">
        <color rgb="FF006653"/>
      </bottom>
      <diagonal/>
    </border>
    <border>
      <left/>
      <right/>
      <top style="thin">
        <color indexed="64"/>
      </top>
      <bottom style="thin">
        <color indexed="64"/>
      </bottom>
      <diagonal/>
    </border>
    <border>
      <left/>
      <right/>
      <top/>
      <bottom style="thin">
        <color indexed="64"/>
      </bottom>
      <diagonal/>
    </border>
    <border>
      <left/>
      <right/>
      <top style="thin">
        <color theme="0"/>
      </top>
      <bottom style="thin">
        <color theme="0"/>
      </bottom>
      <diagonal/>
    </border>
    <border>
      <left/>
      <right/>
      <top style="thin">
        <color indexed="64"/>
      </top>
      <bottom style="medium">
        <color indexed="64"/>
      </bottom>
      <diagonal/>
    </border>
  </borders>
  <cellStyleXfs count="7">
    <xf numFmtId="0" fontId="0" fillId="0" borderId="0"/>
    <xf numFmtId="0" fontId="11" fillId="0" borderId="0" applyNumberFormat="0" applyFill="0" applyBorder="0" applyAlignment="0" applyProtection="0"/>
    <xf numFmtId="168" fontId="15" fillId="4" borderId="0"/>
    <xf numFmtId="168" fontId="16" fillId="4" borderId="7" applyAlignment="0">
      <alignment vertical="center"/>
    </xf>
    <xf numFmtId="0" fontId="17" fillId="0" borderId="0" applyBorder="0">
      <alignment horizontal="left"/>
    </xf>
    <xf numFmtId="43" fontId="19" fillId="0" borderId="0" applyFont="0" applyFill="0" applyBorder="0" applyAlignment="0" applyProtection="0"/>
    <xf numFmtId="9" fontId="19" fillId="0" borderId="0" applyFont="0" applyFill="0" applyBorder="0" applyAlignment="0" applyProtection="0"/>
  </cellStyleXfs>
  <cellXfs count="112">
    <xf numFmtId="0" fontId="0" fillId="0" borderId="0" xfId="0"/>
    <xf numFmtId="0" fontId="1" fillId="0" borderId="0" xfId="0" applyFont="1" applyAlignment="1">
      <alignment vertical="center"/>
    </xf>
    <xf numFmtId="0" fontId="1" fillId="0" borderId="0" xfId="0" applyFont="1"/>
    <xf numFmtId="0" fontId="2" fillId="0" borderId="0" xfId="0" applyFont="1" applyAlignment="1">
      <alignment vertical="center"/>
    </xf>
    <xf numFmtId="0" fontId="3" fillId="3" borderId="0" xfId="0" applyFont="1" applyFill="1" applyAlignment="1">
      <alignment vertical="center"/>
    </xf>
    <xf numFmtId="0" fontId="2" fillId="0" borderId="1" xfId="0" applyFont="1" applyBorder="1" applyAlignment="1">
      <alignment vertical="center"/>
    </xf>
    <xf numFmtId="0" fontId="6" fillId="0" borderId="0" xfId="0" applyFont="1" applyAlignment="1">
      <alignment vertical="center"/>
    </xf>
    <xf numFmtId="164" fontId="2" fillId="0" borderId="0" xfId="0" applyNumberFormat="1" applyFont="1" applyAlignment="1">
      <alignment vertical="center"/>
    </xf>
    <xf numFmtId="164" fontId="2" fillId="0" borderId="0" xfId="0" applyNumberFormat="1" applyFont="1" applyAlignment="1">
      <alignment horizontal="center" vertical="center"/>
    </xf>
    <xf numFmtId="165" fontId="2" fillId="0" borderId="0" xfId="0" applyNumberFormat="1" applyFont="1" applyAlignment="1">
      <alignment horizontal="center" vertical="center"/>
    </xf>
    <xf numFmtId="164" fontId="2" fillId="0" borderId="1" xfId="0" applyNumberFormat="1" applyFont="1" applyBorder="1" applyAlignment="1">
      <alignment horizontal="center" vertical="center"/>
    </xf>
    <xf numFmtId="166" fontId="2" fillId="0" borderId="1" xfId="0" applyNumberFormat="1" applyFont="1" applyBorder="1" applyAlignment="1">
      <alignment horizontal="center" vertical="center"/>
    </xf>
    <xf numFmtId="167" fontId="2" fillId="0" borderId="0" xfId="0" applyNumberFormat="1" applyFont="1" applyAlignment="1">
      <alignment horizontal="center" vertical="center"/>
    </xf>
    <xf numFmtId="167" fontId="2" fillId="0" borderId="1" xfId="0" applyNumberFormat="1" applyFont="1" applyBorder="1" applyAlignment="1">
      <alignment horizontal="center" vertical="center"/>
    </xf>
    <xf numFmtId="0" fontId="8" fillId="0" borderId="0" xfId="0" applyFont="1" applyAlignment="1">
      <alignment vertical="center"/>
    </xf>
    <xf numFmtId="0" fontId="8" fillId="0" borderId="1" xfId="0" applyFont="1" applyBorder="1" applyAlignment="1">
      <alignment vertical="center"/>
    </xf>
    <xf numFmtId="164" fontId="8" fillId="0" borderId="1" xfId="0" applyNumberFormat="1" applyFont="1" applyBorder="1" applyAlignment="1">
      <alignment horizontal="center" vertical="center"/>
    </xf>
    <xf numFmtId="0" fontId="8" fillId="0" borderId="3" xfId="0" applyFont="1" applyBorder="1" applyAlignment="1">
      <alignment vertical="center"/>
    </xf>
    <xf numFmtId="164" fontId="8" fillId="0" borderId="3" xfId="0" applyNumberFormat="1" applyFont="1" applyBorder="1" applyAlignment="1">
      <alignment horizontal="center" vertical="center"/>
    </xf>
    <xf numFmtId="0" fontId="8" fillId="0" borderId="4" xfId="0" applyFont="1" applyBorder="1" applyAlignment="1">
      <alignment vertical="center"/>
    </xf>
    <xf numFmtId="164" fontId="8" fillId="0" borderId="4" xfId="0" applyNumberFormat="1" applyFont="1" applyBorder="1" applyAlignment="1">
      <alignment horizontal="center" vertical="center"/>
    </xf>
    <xf numFmtId="0" fontId="8" fillId="0" borderId="5" xfId="0" applyFont="1" applyBorder="1" applyAlignment="1">
      <alignment vertical="center"/>
    </xf>
    <xf numFmtId="164" fontId="8" fillId="0" borderId="5" xfId="0" applyNumberFormat="1" applyFont="1" applyBorder="1" applyAlignment="1">
      <alignment horizontal="center" vertical="center"/>
    </xf>
    <xf numFmtId="0" fontId="4" fillId="3" borderId="3" xfId="0" applyFont="1" applyFill="1" applyBorder="1" applyAlignment="1">
      <alignment vertical="center"/>
    </xf>
    <xf numFmtId="0" fontId="2" fillId="0" borderId="3" xfId="0" applyFont="1" applyBorder="1" applyAlignment="1">
      <alignment vertical="center"/>
    </xf>
    <xf numFmtId="164" fontId="2" fillId="0" borderId="3" xfId="0" applyNumberFormat="1" applyFont="1" applyBorder="1" applyAlignment="1">
      <alignment horizontal="center" vertical="center"/>
    </xf>
    <xf numFmtId="0" fontId="9" fillId="0" borderId="0" xfId="0" applyFont="1" applyAlignment="1">
      <alignment vertical="center"/>
    </xf>
    <xf numFmtId="0" fontId="2" fillId="0" borderId="4" xfId="0" applyFont="1" applyBorder="1" applyAlignment="1">
      <alignment vertical="center"/>
    </xf>
    <xf numFmtId="164" fontId="2" fillId="0" borderId="4" xfId="0" applyNumberFormat="1" applyFont="1" applyBorder="1" applyAlignment="1">
      <alignment horizontal="center" vertical="center"/>
    </xf>
    <xf numFmtId="164" fontId="8" fillId="0" borderId="0" xfId="0" applyNumberFormat="1" applyFont="1" applyAlignment="1">
      <alignment horizontal="center" vertical="center"/>
    </xf>
    <xf numFmtId="0" fontId="8" fillId="0" borderId="6" xfId="0" applyFont="1" applyBorder="1" applyAlignment="1">
      <alignment vertical="center"/>
    </xf>
    <xf numFmtId="164" fontId="8" fillId="0" borderId="6" xfId="0" applyNumberFormat="1" applyFont="1" applyBorder="1" applyAlignment="1">
      <alignment horizontal="center" vertical="center"/>
    </xf>
    <xf numFmtId="0" fontId="8" fillId="0" borderId="1" xfId="0" quotePrefix="1" applyFont="1" applyBorder="1" applyAlignment="1">
      <alignment vertical="center"/>
    </xf>
    <xf numFmtId="0" fontId="8" fillId="0" borderId="0" xfId="0" applyFont="1" applyAlignment="1">
      <alignment vertical="center" wrapText="1"/>
    </xf>
    <xf numFmtId="0" fontId="8" fillId="0" borderId="4" xfId="0" applyFont="1" applyBorder="1" applyAlignment="1">
      <alignment vertical="center" wrapText="1"/>
    </xf>
    <xf numFmtId="164" fontId="8" fillId="0" borderId="4" xfId="0" applyNumberFormat="1" applyFont="1" applyBorder="1" applyAlignment="1">
      <alignment horizontal="center" vertical="center" wrapText="1"/>
    </xf>
    <xf numFmtId="0" fontId="2" fillId="0" borderId="0" xfId="0" applyFont="1" applyAlignment="1">
      <alignment vertical="center" wrapText="1"/>
    </xf>
    <xf numFmtId="164" fontId="2" fillId="0" borderId="0" xfId="0" applyNumberFormat="1" applyFont="1" applyAlignment="1">
      <alignment horizontal="center" vertical="center" wrapText="1"/>
    </xf>
    <xf numFmtId="0" fontId="10" fillId="0" borderId="0" xfId="0" applyFont="1" applyAlignment="1">
      <alignment vertical="center"/>
    </xf>
    <xf numFmtId="0" fontId="2" fillId="0" borderId="0" xfId="0" applyFont="1" applyAlignment="1">
      <alignment vertical="top"/>
    </xf>
    <xf numFmtId="0" fontId="8" fillId="0" borderId="0" xfId="0" applyFont="1" applyAlignment="1">
      <alignment vertical="top"/>
    </xf>
    <xf numFmtId="0" fontId="12" fillId="0" borderId="0" xfId="0" applyFont="1" applyAlignment="1">
      <alignment vertical="top"/>
    </xf>
    <xf numFmtId="0" fontId="12" fillId="0" borderId="0" xfId="0" applyFont="1" applyAlignment="1">
      <alignment vertical="center"/>
    </xf>
    <xf numFmtId="0" fontId="13" fillId="0" borderId="0" xfId="1" applyFont="1" applyAlignment="1">
      <alignment vertical="top"/>
    </xf>
    <xf numFmtId="0" fontId="14" fillId="0" borderId="0" xfId="1" applyFont="1" applyAlignment="1">
      <alignment vertical="center"/>
    </xf>
    <xf numFmtId="0" fontId="3" fillId="3" borderId="0" xfId="0" applyFont="1" applyFill="1" applyAlignment="1">
      <alignment horizontal="center" vertical="center"/>
    </xf>
    <xf numFmtId="164" fontId="7" fillId="0" borderId="0" xfId="0" applyNumberFormat="1" applyFont="1" applyAlignment="1">
      <alignment horizontal="center" vertical="center"/>
    </xf>
    <xf numFmtId="167" fontId="2" fillId="0" borderId="0" xfId="0" applyNumberFormat="1" applyFont="1" applyAlignment="1">
      <alignment vertical="center"/>
    </xf>
    <xf numFmtId="0" fontId="2" fillId="0" borderId="8" xfId="0" applyFont="1" applyBorder="1" applyAlignment="1">
      <alignment vertical="center"/>
    </xf>
    <xf numFmtId="164" fontId="2" fillId="0" borderId="8" xfId="0" applyNumberFormat="1" applyFont="1" applyBorder="1" applyAlignment="1">
      <alignment horizontal="center" vertical="center"/>
    </xf>
    <xf numFmtId="0" fontId="14" fillId="0" borderId="0" xfId="1" applyFont="1" applyBorder="1" applyAlignment="1">
      <alignment vertical="center"/>
    </xf>
    <xf numFmtId="169" fontId="2" fillId="0" borderId="0" xfId="0" applyNumberFormat="1" applyFont="1" applyAlignment="1">
      <alignment horizontal="center" vertical="center"/>
    </xf>
    <xf numFmtId="169" fontId="2" fillId="0" borderId="1" xfId="0" applyNumberFormat="1" applyFont="1" applyBorder="1" applyAlignment="1">
      <alignment horizontal="center" vertical="center"/>
    </xf>
    <xf numFmtId="0" fontId="3" fillId="3" borderId="0" xfId="0" applyFont="1" applyFill="1" applyAlignment="1">
      <alignment vertical="center" wrapText="1"/>
    </xf>
    <xf numFmtId="0" fontId="1" fillId="2" borderId="0" xfId="0" applyFont="1" applyFill="1" applyAlignment="1">
      <alignment vertical="center"/>
    </xf>
    <xf numFmtId="0" fontId="2" fillId="0" borderId="0" xfId="0" applyFont="1" applyAlignment="1">
      <alignment horizontal="center" vertical="center"/>
    </xf>
    <xf numFmtId="0" fontId="2" fillId="0" borderId="1" xfId="0" applyFont="1" applyBorder="1" applyAlignment="1">
      <alignment horizontal="center" vertical="center"/>
    </xf>
    <xf numFmtId="0" fontId="18" fillId="0" borderId="0" xfId="0" applyFont="1" applyAlignment="1">
      <alignment horizontal="center" vertical="center"/>
    </xf>
    <xf numFmtId="0" fontId="1" fillId="0" borderId="0" xfId="0" applyFont="1" applyAlignment="1">
      <alignment horizontal="center" vertical="center"/>
    </xf>
    <xf numFmtId="0" fontId="0" fillId="2" borderId="0" xfId="0" applyFill="1" applyAlignment="1">
      <alignment vertical="center"/>
    </xf>
    <xf numFmtId="164" fontId="1" fillId="0" borderId="0" xfId="0" applyNumberFormat="1" applyFont="1" applyAlignment="1">
      <alignment vertical="center"/>
    </xf>
    <xf numFmtId="9" fontId="2" fillId="0" borderId="0" xfId="6" applyFont="1" applyAlignment="1">
      <alignment horizontal="center" vertical="center"/>
    </xf>
    <xf numFmtId="164" fontId="2" fillId="0" borderId="0" xfId="5" applyNumberFormat="1" applyFont="1" applyFill="1" applyAlignment="1">
      <alignment horizontal="center" vertical="center"/>
    </xf>
    <xf numFmtId="164" fontId="2" fillId="0" borderId="1" xfId="5" applyNumberFormat="1" applyFont="1" applyFill="1" applyBorder="1" applyAlignment="1">
      <alignment horizontal="center" vertical="center"/>
    </xf>
    <xf numFmtId="164" fontId="2" fillId="0" borderId="0" xfId="5" applyNumberFormat="1" applyFont="1" applyAlignment="1">
      <alignment horizontal="center" vertical="center"/>
    </xf>
    <xf numFmtId="164" fontId="2" fillId="0" borderId="1" xfId="5" applyNumberFormat="1" applyFont="1" applyBorder="1" applyAlignment="1">
      <alignment horizontal="center" vertical="center"/>
    </xf>
    <xf numFmtId="0" fontId="3" fillId="3" borderId="2" xfId="0" applyFont="1" applyFill="1" applyBorder="1" applyAlignment="1">
      <alignment horizontal="center" vertical="center"/>
    </xf>
    <xf numFmtId="164" fontId="2" fillId="5" borderId="0" xfId="5" applyNumberFormat="1" applyFont="1" applyFill="1" applyAlignment="1">
      <alignment horizontal="center" vertical="center"/>
    </xf>
    <xf numFmtId="164" fontId="2" fillId="5" borderId="1" xfId="5" applyNumberFormat="1" applyFont="1" applyFill="1" applyBorder="1" applyAlignment="1">
      <alignment horizontal="center" vertical="center"/>
    </xf>
    <xf numFmtId="0" fontId="4" fillId="3" borderId="2" xfId="0" applyFont="1" applyFill="1" applyBorder="1" applyAlignment="1">
      <alignment vertical="center"/>
    </xf>
    <xf numFmtId="0" fontId="3" fillId="3" borderId="2" xfId="0" applyFont="1" applyFill="1" applyBorder="1" applyAlignment="1">
      <alignment vertical="center"/>
    </xf>
    <xf numFmtId="164" fontId="2" fillId="5" borderId="0" xfId="0" applyNumberFormat="1" applyFont="1" applyFill="1" applyAlignment="1">
      <alignment horizontal="center" vertical="center"/>
    </xf>
    <xf numFmtId="164" fontId="2" fillId="5" borderId="1" xfId="0" applyNumberFormat="1" applyFont="1" applyFill="1" applyBorder="1" applyAlignment="1">
      <alignment horizontal="center" vertical="center"/>
    </xf>
    <xf numFmtId="165" fontId="2" fillId="5" borderId="0" xfId="0" applyNumberFormat="1" applyFont="1" applyFill="1" applyAlignment="1">
      <alignment horizontal="center" vertical="center"/>
    </xf>
    <xf numFmtId="164" fontId="8" fillId="5" borderId="4" xfId="0" applyNumberFormat="1" applyFont="1" applyFill="1" applyBorder="1" applyAlignment="1">
      <alignment horizontal="center" vertical="center"/>
    </xf>
    <xf numFmtId="164" fontId="2" fillId="5" borderId="3" xfId="0" applyNumberFormat="1" applyFont="1" applyFill="1" applyBorder="1" applyAlignment="1">
      <alignment horizontal="center" vertical="center"/>
    </xf>
    <xf numFmtId="164" fontId="8" fillId="5" borderId="3" xfId="0" applyNumberFormat="1" applyFont="1" applyFill="1" applyBorder="1" applyAlignment="1">
      <alignment horizontal="center" vertical="center"/>
    </xf>
    <xf numFmtId="167" fontId="2" fillId="5" borderId="0" xfId="0" applyNumberFormat="1" applyFont="1" applyFill="1" applyAlignment="1">
      <alignment horizontal="center" vertical="center"/>
    </xf>
    <xf numFmtId="167" fontId="2" fillId="5" borderId="1" xfId="0" applyNumberFormat="1" applyFont="1" applyFill="1" applyBorder="1" applyAlignment="1">
      <alignment horizontal="center" vertical="center"/>
    </xf>
    <xf numFmtId="0" fontId="2" fillId="5" borderId="0" xfId="0" applyFont="1" applyFill="1" applyAlignment="1">
      <alignment vertical="center"/>
    </xf>
    <xf numFmtId="164" fontId="8" fillId="5" borderId="0" xfId="0" applyNumberFormat="1" applyFont="1" applyFill="1" applyAlignment="1">
      <alignment horizontal="center" vertical="center"/>
    </xf>
    <xf numFmtId="164" fontId="8" fillId="5" borderId="5" xfId="0" applyNumberFormat="1" applyFont="1" applyFill="1" applyBorder="1" applyAlignment="1">
      <alignment horizontal="center" vertical="center"/>
    </xf>
    <xf numFmtId="164" fontId="8" fillId="5" borderId="1" xfId="0" applyNumberFormat="1" applyFont="1" applyFill="1" applyBorder="1" applyAlignment="1">
      <alignment horizontal="center" vertical="center"/>
    </xf>
    <xf numFmtId="164" fontId="2" fillId="5" borderId="8" xfId="0" applyNumberFormat="1" applyFont="1" applyFill="1" applyBorder="1" applyAlignment="1">
      <alignment horizontal="center" vertical="center"/>
    </xf>
    <xf numFmtId="164" fontId="8" fillId="5" borderId="6" xfId="0" applyNumberFormat="1" applyFont="1" applyFill="1" applyBorder="1" applyAlignment="1">
      <alignment horizontal="center" vertical="center"/>
    </xf>
    <xf numFmtId="164" fontId="2" fillId="5" borderId="0" xfId="0" applyNumberFormat="1" applyFont="1" applyFill="1" applyAlignment="1">
      <alignment horizontal="center" vertical="center" wrapText="1"/>
    </xf>
    <xf numFmtId="164" fontId="8" fillId="5" borderId="4" xfId="0" applyNumberFormat="1" applyFont="1" applyFill="1" applyBorder="1" applyAlignment="1">
      <alignment horizontal="center" vertical="center" wrapText="1"/>
    </xf>
    <xf numFmtId="164" fontId="2" fillId="5" borderId="4" xfId="0" applyNumberFormat="1" applyFont="1" applyFill="1" applyBorder="1" applyAlignment="1">
      <alignment horizontal="center" vertical="center"/>
    </xf>
    <xf numFmtId="170" fontId="2" fillId="0" borderId="0" xfId="5" applyNumberFormat="1" applyFont="1" applyFill="1" applyAlignment="1">
      <alignment horizontal="center" vertical="center"/>
    </xf>
    <xf numFmtId="0" fontId="7" fillId="0" borderId="0" xfId="0" applyFont="1" applyAlignment="1">
      <alignment horizontal="center" vertical="center"/>
    </xf>
    <xf numFmtId="170" fontId="2" fillId="0" borderId="1" xfId="5" applyNumberFormat="1" applyFont="1" applyFill="1" applyBorder="1" applyAlignment="1">
      <alignment horizontal="center" vertical="center"/>
    </xf>
    <xf numFmtId="0" fontId="7" fillId="0" borderId="1" xfId="0" applyFont="1" applyBorder="1" applyAlignment="1">
      <alignment horizontal="center" vertical="center"/>
    </xf>
    <xf numFmtId="0" fontId="3" fillId="3" borderId="9" xfId="0" applyFont="1" applyFill="1" applyBorder="1" applyAlignment="1">
      <alignment horizontal="center" vertical="center"/>
    </xf>
    <xf numFmtId="171" fontId="2" fillId="0" borderId="3" xfId="0" applyNumberFormat="1" applyFont="1" applyBorder="1" applyAlignment="1">
      <alignment horizontal="center" vertical="center"/>
    </xf>
    <xf numFmtId="0" fontId="2" fillId="0" borderId="0" xfId="0" applyFont="1" applyAlignment="1">
      <alignment horizontal="right" vertical="center"/>
    </xf>
    <xf numFmtId="170" fontId="2" fillId="0" borderId="0" xfId="5" applyNumberFormat="1" applyFont="1" applyFill="1" applyAlignment="1">
      <alignment horizontal="right" vertical="center"/>
    </xf>
    <xf numFmtId="164" fontId="2" fillId="0" borderId="0" xfId="0" applyNumberFormat="1" applyFont="1" applyAlignment="1">
      <alignment horizontal="right" vertical="center"/>
    </xf>
    <xf numFmtId="0" fontId="4" fillId="3" borderId="0" xfId="0" applyFont="1" applyFill="1" applyAlignment="1">
      <alignment vertical="center"/>
    </xf>
    <xf numFmtId="164" fontId="8" fillId="5" borderId="10" xfId="0" applyNumberFormat="1" applyFont="1" applyFill="1" applyBorder="1" applyAlignment="1">
      <alignment horizontal="center" vertical="center"/>
    </xf>
    <xf numFmtId="167" fontId="2" fillId="5" borderId="0" xfId="5" applyNumberFormat="1" applyFont="1" applyFill="1" applyAlignment="1">
      <alignment horizontal="center" vertical="center"/>
    </xf>
    <xf numFmtId="167" fontId="2" fillId="0" borderId="0" xfId="5" applyNumberFormat="1" applyFont="1" applyFill="1" applyAlignment="1">
      <alignment horizontal="center" vertical="center"/>
    </xf>
    <xf numFmtId="167" fontId="2" fillId="5" borderId="1" xfId="5" applyNumberFormat="1" applyFont="1" applyFill="1" applyBorder="1" applyAlignment="1">
      <alignment horizontal="center" vertical="center"/>
    </xf>
    <xf numFmtId="167" fontId="2" fillId="0" borderId="1" xfId="5" applyNumberFormat="1" applyFont="1" applyFill="1" applyBorder="1" applyAlignment="1">
      <alignment horizontal="center" vertical="center"/>
    </xf>
    <xf numFmtId="167" fontId="2" fillId="0" borderId="1" xfId="0" applyNumberFormat="1" applyFont="1" applyBorder="1" applyAlignment="1">
      <alignment vertical="center"/>
    </xf>
    <xf numFmtId="0" fontId="0" fillId="2" borderId="0" xfId="0" applyFill="1" applyAlignment="1">
      <alignment horizontal="center"/>
    </xf>
    <xf numFmtId="0" fontId="2" fillId="0" borderId="0" xfId="0" applyFont="1" applyAlignment="1">
      <alignment horizontal="left" vertical="top" wrapText="1"/>
    </xf>
    <xf numFmtId="0" fontId="3" fillId="3" borderId="2" xfId="0" applyFont="1" applyFill="1" applyBorder="1" applyAlignment="1">
      <alignment horizontal="center" vertical="center"/>
    </xf>
    <xf numFmtId="0" fontId="3" fillId="3" borderId="2" xfId="0" applyFont="1" applyFill="1" applyBorder="1" applyAlignment="1">
      <alignment horizontal="center" vertical="center" wrapText="1"/>
    </xf>
    <xf numFmtId="0" fontId="1" fillId="2" borderId="0" xfId="0" applyFont="1" applyFill="1" applyAlignment="1">
      <alignment horizontal="center" vertical="center"/>
    </xf>
    <xf numFmtId="0" fontId="0" fillId="2" borderId="0" xfId="0" applyFill="1" applyAlignment="1">
      <alignment horizontal="center" vertical="center"/>
    </xf>
    <xf numFmtId="164" fontId="2" fillId="0" borderId="0" xfId="0" applyNumberFormat="1" applyFont="1" applyFill="1" applyAlignment="1">
      <alignment horizontal="center" vertical="center"/>
    </xf>
    <xf numFmtId="164" fontId="8" fillId="0" borderId="4" xfId="0" applyNumberFormat="1" applyFont="1" applyFill="1" applyBorder="1" applyAlignment="1">
      <alignment horizontal="center" vertical="center"/>
    </xf>
  </cellXfs>
  <cellStyles count="7">
    <cellStyle name="Comma" xfId="5" builtinId="3"/>
    <cellStyle name="Hyperlink" xfId="1" builtinId="8"/>
    <cellStyle name="Normal" xfId="0" builtinId="0"/>
    <cellStyle name="Percent" xfId="6" builtinId="5"/>
    <cellStyle name="X number 0 CY" xfId="2" xr:uid="{8DE89C56-7730-4BB4-A244-80180E8C6D6F}"/>
    <cellStyle name="X row caption" xfId="4" xr:uid="{1F0710D2-960D-4A9F-8AE9-BCB2B03CBD96}"/>
    <cellStyle name="X sum CY" xfId="3" xr:uid="{F971E3FF-FBF1-47C6-BC59-E938389F8AAA}"/>
  </cellStyles>
  <dxfs count="0"/>
  <tableStyles count="0" defaultTableStyle="TableStyleMedium2" defaultPivotStyle="PivotStyleLight16"/>
  <colors>
    <mruColors>
      <color rgb="FFC8DFB0"/>
      <color rgb="FF006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F9847271-108E-4797-A49A-3E7630A16CE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12545"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11</xdr:col>
      <xdr:colOff>434340</xdr:colOff>
      <xdr:row>3</xdr:row>
      <xdr:rowOff>114300</xdr:rowOff>
    </xdr:to>
    <xdr:sp macro="" textlink="">
      <xdr:nvSpPr>
        <xdr:cNvPr id="3" name="TextBox 2">
          <a:extLst>
            <a:ext uri="{FF2B5EF4-FFF2-40B4-BE49-F238E27FC236}">
              <a16:creationId xmlns:a16="http://schemas.microsoft.com/office/drawing/2014/main" id="{EA07A1C3-2F48-4742-AC5B-FB3BD569D881}"/>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DD3E8343-0DEE-48DF-BAB2-A8876AD08F1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34</xdr:col>
      <xdr:colOff>434340</xdr:colOff>
      <xdr:row>3</xdr:row>
      <xdr:rowOff>114300</xdr:rowOff>
    </xdr:to>
    <xdr:sp macro="" textlink="">
      <xdr:nvSpPr>
        <xdr:cNvPr id="3" name="TextBox 2">
          <a:extLst>
            <a:ext uri="{FF2B5EF4-FFF2-40B4-BE49-F238E27FC236}">
              <a16:creationId xmlns:a16="http://schemas.microsoft.com/office/drawing/2014/main" id="{7EA01B5E-3DA7-4D71-83EF-1022EE638CD8}"/>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1837AC14-BF25-4D6E-B259-6902BFDC07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34</xdr:col>
      <xdr:colOff>434340</xdr:colOff>
      <xdr:row>3</xdr:row>
      <xdr:rowOff>114300</xdr:rowOff>
    </xdr:to>
    <xdr:sp macro="" textlink="">
      <xdr:nvSpPr>
        <xdr:cNvPr id="3" name="TextBox 2">
          <a:extLst>
            <a:ext uri="{FF2B5EF4-FFF2-40B4-BE49-F238E27FC236}">
              <a16:creationId xmlns:a16="http://schemas.microsoft.com/office/drawing/2014/main" id="{79937B84-65E6-4EE6-96E1-5E4A1EF4CB2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A6F982A9-01FC-43B0-8607-5AF5A4C4DCB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34</xdr:col>
      <xdr:colOff>434340</xdr:colOff>
      <xdr:row>3</xdr:row>
      <xdr:rowOff>114300</xdr:rowOff>
    </xdr:to>
    <xdr:sp macro="" textlink="">
      <xdr:nvSpPr>
        <xdr:cNvPr id="3" name="TextBox 2">
          <a:extLst>
            <a:ext uri="{FF2B5EF4-FFF2-40B4-BE49-F238E27FC236}">
              <a16:creationId xmlns:a16="http://schemas.microsoft.com/office/drawing/2014/main" id="{219BF8E7-89AC-4ADB-957D-DA0DBE6BCC0D}"/>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1312545</xdr:colOff>
      <xdr:row>3</xdr:row>
      <xdr:rowOff>170627</xdr:rowOff>
    </xdr:to>
    <xdr:pic>
      <xdr:nvPicPr>
        <xdr:cNvPr id="2" name="Picture 1" descr="H+H 2016">
          <a:extLst>
            <a:ext uri="{FF2B5EF4-FFF2-40B4-BE49-F238E27FC236}">
              <a16:creationId xmlns:a16="http://schemas.microsoft.com/office/drawing/2014/main" id="{E3783ABC-701D-438A-B82B-EDDA91FEAC3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5740" y="182880"/>
          <a:ext cx="1318260" cy="5325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34</xdr:col>
      <xdr:colOff>434340</xdr:colOff>
      <xdr:row>3</xdr:row>
      <xdr:rowOff>114300</xdr:rowOff>
    </xdr:to>
    <xdr:sp macro="" textlink="">
      <xdr:nvSpPr>
        <xdr:cNvPr id="3" name="TextBox 2">
          <a:extLst>
            <a:ext uri="{FF2B5EF4-FFF2-40B4-BE49-F238E27FC236}">
              <a16:creationId xmlns:a16="http://schemas.microsoft.com/office/drawing/2014/main" id="{0AA68FC0-F6DF-4F58-B1EE-0F8D0E334914}"/>
            </a:ext>
          </a:extLst>
        </xdr:cNvPr>
        <xdr:cNvSpPr txBox="1"/>
      </xdr:nvSpPr>
      <xdr:spPr>
        <a:xfrm>
          <a:off x="1790700" y="175260"/>
          <a:ext cx="6278880" cy="4876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2</xdr:col>
      <xdr:colOff>7620</xdr:colOff>
      <xdr:row>1</xdr:row>
      <xdr:rowOff>0</xdr:rowOff>
    </xdr:from>
    <xdr:to>
      <xdr:col>2</xdr:col>
      <xdr:colOff>1316355</xdr:colOff>
      <xdr:row>3</xdr:row>
      <xdr:rowOff>174437</xdr:rowOff>
    </xdr:to>
    <xdr:pic>
      <xdr:nvPicPr>
        <xdr:cNvPr id="2" name="Picture 1" descr="H+H 2016">
          <a:extLst>
            <a:ext uri="{FF2B5EF4-FFF2-40B4-BE49-F238E27FC236}">
              <a16:creationId xmlns:a16="http://schemas.microsoft.com/office/drawing/2014/main" id="{44EA8755-A13D-4BAE-A2CF-43E016B9981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0025" y="180975"/>
          <a:ext cx="1306830" cy="5363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1592580</xdr:colOff>
      <xdr:row>0</xdr:row>
      <xdr:rowOff>175260</xdr:rowOff>
    </xdr:from>
    <xdr:to>
      <xdr:col>34</xdr:col>
      <xdr:colOff>434340</xdr:colOff>
      <xdr:row>3</xdr:row>
      <xdr:rowOff>114300</xdr:rowOff>
    </xdr:to>
    <xdr:sp macro="" textlink="">
      <xdr:nvSpPr>
        <xdr:cNvPr id="3" name="TextBox 2">
          <a:extLst>
            <a:ext uri="{FF2B5EF4-FFF2-40B4-BE49-F238E27FC236}">
              <a16:creationId xmlns:a16="http://schemas.microsoft.com/office/drawing/2014/main" id="{8FC03687-EF08-448C-A29E-0D450A0B983A}"/>
            </a:ext>
          </a:extLst>
        </xdr:cNvPr>
        <xdr:cNvSpPr txBox="1"/>
      </xdr:nvSpPr>
      <xdr:spPr>
        <a:xfrm>
          <a:off x="1781175" y="171450"/>
          <a:ext cx="6724650" cy="4857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2400">
              <a:latin typeface="Arial" panose="020B0604020202020204" pitchFamily="34" charset="0"/>
              <a:cs typeface="Arial" panose="020B0604020202020204" pitchFamily="34" charset="0"/>
            </a:rPr>
            <a:t>Historical Financial Database</a:t>
          </a:r>
        </a:p>
      </xdr:txBody>
    </xdr:sp>
    <xdr:clientData/>
  </xdr:twoCellAnchor>
</xdr:wsDr>
</file>

<file path=xl/persons/person.xml><?xml version="1.0" encoding="utf-8"?>
<personList xmlns="http://schemas.microsoft.com/office/spreadsheetml/2018/threadedcomments" xmlns:x="http://schemas.openxmlformats.org/spreadsheetml/2006/main">
  <person displayName="Niclas Bo Kristensen" id="{8BA5A8A5-E2B4-44B8-9E1F-5D850114DE7E}" userId="S::nbk@hplush.com::78a8ca15-c48a-495c-87eb-a51e2ad719d9"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8" dT="2024-01-10T09:53:16.40" personId="{8BA5A8A5-E2B4-44B8-9E1F-5D850114DE7E}" id="{D517DD85-C3D9-4BA9-B8E6-2071419C4D88}">
    <text xml:space="preserve">Cash flow from acquisitions of property, plant and equipment and intangible assets is offset by financial leases (IFRS 16) of DKK 33 million in 2019.
</text>
  </threadedComment>
</ThreadedComments>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hplush.com/financial-reports"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6.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9CCB81-7853-4D3A-A449-DF0D5592D865}">
  <dimension ref="A1:AR27"/>
  <sheetViews>
    <sheetView showGridLines="0" zoomScale="85" zoomScaleNormal="85" workbookViewId="0">
      <selection activeCell="E17" sqref="E17"/>
    </sheetView>
  </sheetViews>
  <sheetFormatPr defaultColWidth="0" defaultRowHeight="14" x14ac:dyDescent="0.35"/>
  <cols>
    <col min="1" max="2" width="1.453125" style="1" customWidth="1"/>
    <col min="3" max="3" width="50.81640625" style="1" customWidth="1"/>
    <col min="4" max="7" width="8.81640625" style="1" customWidth="1"/>
    <col min="8" max="8" width="1.81640625" style="1" customWidth="1"/>
    <col min="9" max="14" width="8.81640625" style="1" customWidth="1"/>
    <col min="15" max="15" width="1.81640625" style="1" customWidth="1"/>
    <col min="16" max="21" width="8.81640625" style="1" customWidth="1"/>
    <col min="22" max="22" width="1.81640625" style="1" customWidth="1"/>
    <col min="23" max="28" width="8.81640625" style="1" customWidth="1"/>
    <col min="29" max="29" width="1.81640625" style="1" customWidth="1"/>
    <col min="30" max="35" width="8.81640625" style="1" customWidth="1"/>
    <col min="36" max="36" width="1.81640625" style="1" customWidth="1"/>
    <col min="37" max="42" width="8.81640625" style="1" customWidth="1"/>
    <col min="43" max="44" width="1.453125" style="1" customWidth="1"/>
    <col min="45" max="16384" width="8.81640625" style="1" hidden="1"/>
  </cols>
  <sheetData>
    <row r="1" spans="3:16" s="104" customFormat="1" ht="14.5" x14ac:dyDescent="0.35"/>
    <row r="2" spans="3:16" s="104" customFormat="1" ht="14.5" x14ac:dyDescent="0.35"/>
    <row r="3" spans="3:16" s="104" customFormat="1" ht="14.5" x14ac:dyDescent="0.35"/>
    <row r="4" spans="3:16" s="104" customFormat="1" ht="14.5" x14ac:dyDescent="0.35"/>
    <row r="5" spans="3:16" s="104" customFormat="1" ht="14.5" x14ac:dyDescent="0.35"/>
    <row r="6" spans="3:16" x14ac:dyDescent="0.3">
      <c r="C6" s="2"/>
    </row>
    <row r="7" spans="3:16" ht="18" x14ac:dyDescent="0.35">
      <c r="C7" s="6" t="s">
        <v>122</v>
      </c>
    </row>
    <row r="9" spans="3:16" ht="15" customHeight="1" x14ac:dyDescent="0.35">
      <c r="C9" s="105" t="s">
        <v>157</v>
      </c>
      <c r="D9" s="105"/>
      <c r="E9" s="105"/>
      <c r="F9" s="105"/>
      <c r="G9" s="105"/>
      <c r="H9" s="105"/>
      <c r="I9" s="105"/>
      <c r="J9" s="105"/>
      <c r="K9" s="105"/>
      <c r="L9" s="105"/>
      <c r="M9" s="105"/>
      <c r="N9" s="105"/>
      <c r="O9" s="105"/>
      <c r="P9" s="105"/>
    </row>
    <row r="10" spans="3:16" ht="15" customHeight="1" x14ac:dyDescent="0.35">
      <c r="C10" s="105"/>
      <c r="D10" s="105"/>
      <c r="E10" s="105"/>
      <c r="F10" s="105"/>
      <c r="G10" s="105"/>
      <c r="H10" s="105"/>
      <c r="I10" s="105"/>
      <c r="J10" s="105"/>
      <c r="K10" s="105"/>
      <c r="L10" s="105"/>
      <c r="M10" s="105"/>
      <c r="N10" s="105"/>
      <c r="O10" s="105"/>
      <c r="P10" s="105"/>
    </row>
    <row r="11" spans="3:16" ht="15" customHeight="1" x14ac:dyDescent="0.35">
      <c r="C11" s="105"/>
      <c r="D11" s="105"/>
      <c r="E11" s="105"/>
      <c r="F11" s="105"/>
      <c r="G11" s="105"/>
      <c r="H11" s="105"/>
      <c r="I11" s="105"/>
      <c r="J11" s="105"/>
      <c r="K11" s="105"/>
      <c r="L11" s="105"/>
      <c r="M11" s="105"/>
      <c r="N11" s="105"/>
      <c r="O11" s="105"/>
      <c r="P11" s="105"/>
    </row>
    <row r="12" spans="3:16" ht="15" customHeight="1" x14ac:dyDescent="0.35">
      <c r="C12" s="43" t="s">
        <v>127</v>
      </c>
      <c r="D12" s="43"/>
      <c r="E12" s="43"/>
      <c r="F12" s="43"/>
      <c r="G12" s="43"/>
      <c r="H12" s="43"/>
      <c r="I12" s="43"/>
      <c r="J12" s="43"/>
      <c r="K12" s="43"/>
      <c r="L12" s="43"/>
      <c r="M12" s="43"/>
      <c r="N12" s="43"/>
      <c r="O12" s="43"/>
      <c r="P12" s="43"/>
    </row>
    <row r="13" spans="3:16" ht="15" customHeight="1" x14ac:dyDescent="0.35">
      <c r="C13" s="39"/>
      <c r="D13" s="39"/>
      <c r="E13" s="39"/>
      <c r="F13" s="39"/>
      <c r="G13" s="39"/>
      <c r="H13" s="39"/>
      <c r="I13" s="39"/>
      <c r="J13" s="39"/>
      <c r="K13" s="39"/>
      <c r="L13" s="39"/>
      <c r="M13" s="39"/>
      <c r="N13" s="39"/>
      <c r="O13" s="39"/>
      <c r="P13" s="39"/>
    </row>
    <row r="14" spans="3:16" s="3" customFormat="1" ht="15" customHeight="1" x14ac:dyDescent="0.35">
      <c r="C14" s="40" t="s">
        <v>124</v>
      </c>
      <c r="D14" s="39"/>
      <c r="E14" s="39"/>
      <c r="F14" s="39"/>
      <c r="G14" s="39"/>
      <c r="H14" s="39"/>
      <c r="I14" s="39"/>
      <c r="J14" s="39"/>
      <c r="K14" s="39"/>
      <c r="L14" s="39"/>
      <c r="M14" s="39"/>
      <c r="N14" s="39"/>
      <c r="O14" s="39"/>
      <c r="P14" s="39"/>
    </row>
    <row r="15" spans="3:16" s="42" customFormat="1" ht="15" customHeight="1" x14ac:dyDescent="0.35">
      <c r="C15" s="43" t="s">
        <v>0</v>
      </c>
      <c r="D15" s="41"/>
      <c r="E15" s="41"/>
      <c r="F15" s="41"/>
      <c r="G15" s="41"/>
      <c r="H15" s="41"/>
      <c r="I15" s="41"/>
      <c r="J15" s="41"/>
      <c r="K15" s="41"/>
      <c r="L15" s="41"/>
      <c r="M15" s="41"/>
      <c r="N15" s="41"/>
      <c r="O15" s="41"/>
      <c r="P15" s="41"/>
    </row>
    <row r="16" spans="3:16" s="42" customFormat="1" ht="15" customHeight="1" x14ac:dyDescent="0.35">
      <c r="C16" s="43" t="s">
        <v>85</v>
      </c>
      <c r="D16" s="41"/>
      <c r="E16" s="41"/>
      <c r="F16" s="41"/>
      <c r="G16" s="41"/>
      <c r="H16" s="41"/>
      <c r="I16" s="41"/>
      <c r="J16" s="41"/>
      <c r="K16" s="41"/>
      <c r="L16" s="41"/>
      <c r="M16" s="41"/>
      <c r="N16" s="41"/>
      <c r="O16" s="41"/>
      <c r="P16" s="41"/>
    </row>
    <row r="17" spans="3:16" s="42" customFormat="1" ht="15" customHeight="1" x14ac:dyDescent="0.35">
      <c r="C17" s="43" t="s">
        <v>169</v>
      </c>
      <c r="D17" s="41"/>
      <c r="E17" s="41"/>
      <c r="F17" s="41"/>
      <c r="G17" s="41"/>
      <c r="H17" s="41"/>
      <c r="I17" s="41"/>
      <c r="J17" s="41"/>
      <c r="K17" s="41"/>
      <c r="L17" s="41"/>
      <c r="M17" s="41"/>
      <c r="N17" s="41"/>
      <c r="O17" s="41"/>
      <c r="P17" s="41"/>
    </row>
    <row r="18" spans="3:16" s="42" customFormat="1" ht="15" customHeight="1" x14ac:dyDescent="0.35">
      <c r="C18" s="43" t="s">
        <v>41</v>
      </c>
      <c r="D18" s="41"/>
      <c r="E18" s="41"/>
      <c r="F18" s="41"/>
      <c r="G18" s="41"/>
      <c r="H18" s="41"/>
      <c r="I18" s="41"/>
      <c r="J18" s="41"/>
      <c r="K18" s="41"/>
      <c r="L18" s="41"/>
      <c r="M18" s="41"/>
      <c r="N18" s="41"/>
      <c r="O18" s="41"/>
      <c r="P18" s="41"/>
    </row>
    <row r="19" spans="3:16" s="42" customFormat="1" ht="15" customHeight="1" x14ac:dyDescent="0.35">
      <c r="C19" s="43" t="s">
        <v>125</v>
      </c>
      <c r="D19" s="41"/>
      <c r="E19" s="41"/>
      <c r="F19" s="41"/>
      <c r="G19" s="41"/>
      <c r="H19" s="41"/>
      <c r="I19" s="41"/>
      <c r="J19" s="41"/>
      <c r="K19" s="41"/>
      <c r="L19" s="41"/>
      <c r="M19" s="41"/>
      <c r="N19" s="41"/>
      <c r="O19" s="41"/>
      <c r="P19" s="41"/>
    </row>
    <row r="20" spans="3:16" ht="15" customHeight="1" x14ac:dyDescent="0.35"/>
    <row r="21" spans="3:16" x14ac:dyDescent="0.35">
      <c r="C21" s="105" t="s">
        <v>185</v>
      </c>
      <c r="D21" s="105"/>
      <c r="E21" s="105"/>
      <c r="F21" s="105"/>
      <c r="G21" s="105"/>
      <c r="H21" s="105"/>
      <c r="I21" s="105"/>
      <c r="J21" s="105"/>
      <c r="K21" s="105"/>
      <c r="L21" s="105"/>
      <c r="M21" s="105"/>
      <c r="N21" s="105"/>
      <c r="O21" s="105"/>
      <c r="P21" s="105"/>
    </row>
    <row r="22" spans="3:16" x14ac:dyDescent="0.35">
      <c r="C22" s="105"/>
      <c r="D22" s="105"/>
      <c r="E22" s="105"/>
      <c r="F22" s="105"/>
      <c r="G22" s="105"/>
      <c r="H22" s="105"/>
      <c r="I22" s="105"/>
      <c r="J22" s="105"/>
      <c r="K22" s="105"/>
      <c r="L22" s="105"/>
      <c r="M22" s="105"/>
      <c r="N22" s="105"/>
      <c r="O22" s="105"/>
      <c r="P22" s="105"/>
    </row>
    <row r="23" spans="3:16" x14ac:dyDescent="0.35">
      <c r="C23" s="105"/>
      <c r="D23" s="105"/>
      <c r="E23" s="105"/>
      <c r="F23" s="105"/>
      <c r="G23" s="105"/>
      <c r="H23" s="105"/>
      <c r="I23" s="105"/>
      <c r="J23" s="105"/>
      <c r="K23" s="105"/>
      <c r="L23" s="105"/>
      <c r="M23" s="105"/>
      <c r="N23" s="105"/>
      <c r="O23" s="105"/>
      <c r="P23" s="105"/>
    </row>
    <row r="24" spans="3:16" x14ac:dyDescent="0.35">
      <c r="C24" s="105"/>
      <c r="D24" s="105"/>
      <c r="E24" s="105"/>
      <c r="F24" s="105"/>
      <c r="G24" s="105"/>
      <c r="H24" s="105"/>
      <c r="I24" s="105"/>
      <c r="J24" s="105"/>
      <c r="K24" s="105"/>
      <c r="L24" s="105"/>
      <c r="M24" s="105"/>
      <c r="N24" s="105"/>
      <c r="O24" s="105"/>
      <c r="P24" s="105"/>
    </row>
    <row r="25" spans="3:16" x14ac:dyDescent="0.35">
      <c r="C25" s="105"/>
      <c r="D25" s="105"/>
      <c r="E25" s="105"/>
      <c r="F25" s="105"/>
      <c r="G25" s="105"/>
      <c r="H25" s="105"/>
      <c r="I25" s="105"/>
      <c r="J25" s="105"/>
      <c r="K25" s="105"/>
      <c r="L25" s="105"/>
      <c r="M25" s="105"/>
      <c r="N25" s="105"/>
      <c r="O25" s="105"/>
      <c r="P25" s="105"/>
    </row>
    <row r="26" spans="3:16" x14ac:dyDescent="0.35">
      <c r="C26" s="105"/>
      <c r="D26" s="105"/>
      <c r="E26" s="105"/>
      <c r="F26" s="105"/>
      <c r="G26" s="105"/>
      <c r="H26" s="105"/>
      <c r="I26" s="105"/>
      <c r="J26" s="105"/>
      <c r="K26" s="105"/>
      <c r="L26" s="105"/>
      <c r="M26" s="105"/>
      <c r="N26" s="105"/>
      <c r="O26" s="105"/>
      <c r="P26" s="105"/>
    </row>
    <row r="27" spans="3:16" x14ac:dyDescent="0.35">
      <c r="C27" s="105"/>
      <c r="D27" s="105"/>
      <c r="E27" s="105"/>
      <c r="F27" s="105"/>
      <c r="G27" s="105"/>
      <c r="H27" s="105"/>
      <c r="I27" s="105"/>
      <c r="J27" s="105"/>
      <c r="K27" s="105"/>
      <c r="L27" s="105"/>
      <c r="M27" s="105"/>
      <c r="N27" s="105"/>
      <c r="O27" s="105"/>
      <c r="P27" s="105"/>
    </row>
  </sheetData>
  <mergeCells count="3">
    <mergeCell ref="A1:XFD5"/>
    <mergeCell ref="C21:P27"/>
    <mergeCell ref="C9:P11"/>
  </mergeCells>
  <hyperlinks>
    <hyperlink ref="C15" location="'Key figures'!A1" display="Key figures" xr:uid="{07082E09-16F0-4315-90BA-9F9CD96E33C0}"/>
    <hyperlink ref="C16" location="'Income statement'!A1" display="Income statement" xr:uid="{8B58492F-A74D-45AF-8E02-732F547C6949}"/>
    <hyperlink ref="C18" location="'Balance sheet'!A1" display="Balance sheet" xr:uid="{40C35FAF-6E16-46B3-B450-A0DDCA7BE84A}"/>
    <hyperlink ref="C19" location="'Cash-flow statement'!A1" display="Cash-flow statement" xr:uid="{B70AC79C-C50A-4732-887B-AAB7F4235FCD}"/>
    <hyperlink ref="C12:P12" r:id="rId1" display="A full list of financial reports published by H+H International A/S can be found here." xr:uid="{1CBAD6D9-CA54-4CED-A8CD-38025917BB30}"/>
    <hyperlink ref="C17" location="'Comprehensive Income'!A1" display="Comprehensive income" xr:uid="{F870785B-30E1-4FB8-AF37-600858AF4B23}"/>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F3902-ADBC-4588-B530-8F37384829FD}">
  <sheetPr>
    <pageSetUpPr fitToPage="1"/>
  </sheetPr>
  <dimension ref="A1:BP80"/>
  <sheetViews>
    <sheetView showGridLines="0" zoomScale="85" zoomScaleNormal="85" workbookViewId="0">
      <selection activeCell="D16" sqref="D16"/>
    </sheetView>
  </sheetViews>
  <sheetFormatPr defaultColWidth="0" defaultRowHeight="14" x14ac:dyDescent="0.35"/>
  <cols>
    <col min="1" max="2" width="1.453125" style="1" customWidth="1"/>
    <col min="3" max="3" width="50.81640625" style="1" customWidth="1"/>
    <col min="4" max="9" width="8.81640625" style="1" customWidth="1"/>
    <col min="10" max="10" width="1.81640625" style="1" customWidth="1"/>
    <col min="11" max="13" width="8.81640625" style="1" customWidth="1"/>
    <col min="14" max="16" width="8.81640625" style="58" customWidth="1"/>
    <col min="17" max="17" width="1.81640625" style="1" customWidth="1"/>
    <col min="18" max="19" width="8.81640625" style="1" customWidth="1"/>
    <col min="20" max="23" width="8.81640625" style="58" customWidth="1"/>
    <col min="24" max="24" width="1.81640625" style="1" customWidth="1"/>
    <col min="25" max="30" width="8.81640625" style="1" customWidth="1"/>
    <col min="31" max="31" width="1.81640625" style="1" customWidth="1"/>
    <col min="32"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7" width="1.453125" style="1" customWidth="1"/>
    <col min="68" max="68" width="0" style="1" hidden="1" customWidth="1"/>
    <col min="69" max="16384" width="8.81640625" style="1" hidden="1"/>
  </cols>
  <sheetData>
    <row r="1" spans="1:67" s="54" customFormat="1" ht="14.5" customHeight="1" x14ac:dyDescent="0.35">
      <c r="A1" s="108"/>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row>
    <row r="2" spans="1:67" s="54" customFormat="1" ht="14.5" customHeight="1" x14ac:dyDescent="0.35">
      <c r="A2" s="108"/>
      <c r="B2" s="108"/>
      <c r="C2" s="108"/>
      <c r="D2" s="108"/>
      <c r="E2" s="108"/>
      <c r="F2" s="108"/>
      <c r="G2" s="108"/>
      <c r="H2" s="108"/>
      <c r="I2" s="108"/>
      <c r="J2" s="108"/>
      <c r="K2" s="108"/>
      <c r="L2" s="108"/>
      <c r="M2" s="108"/>
      <c r="N2" s="108"/>
      <c r="O2" s="108"/>
      <c r="P2" s="108"/>
      <c r="Q2" s="108"/>
      <c r="R2" s="108"/>
      <c r="S2" s="108"/>
      <c r="T2" s="108"/>
      <c r="U2" s="108"/>
      <c r="V2" s="108"/>
      <c r="W2" s="108"/>
      <c r="X2" s="108"/>
      <c r="Y2" s="108"/>
      <c r="Z2" s="108"/>
      <c r="AA2" s="108"/>
      <c r="AB2" s="108"/>
      <c r="AC2" s="108"/>
      <c r="AD2" s="108"/>
      <c r="AE2" s="108"/>
      <c r="AF2" s="108"/>
      <c r="AG2" s="108"/>
      <c r="AH2" s="108"/>
      <c r="AI2" s="108"/>
      <c r="AJ2" s="108"/>
      <c r="AK2" s="108"/>
      <c r="AL2" s="108"/>
      <c r="AM2" s="108"/>
      <c r="AN2" s="108"/>
      <c r="AO2" s="108"/>
      <c r="AP2" s="108"/>
      <c r="AQ2" s="108"/>
      <c r="AR2" s="108"/>
      <c r="AS2" s="108"/>
      <c r="AT2" s="108"/>
      <c r="AU2" s="108"/>
      <c r="AV2" s="108"/>
      <c r="AW2" s="108"/>
      <c r="AX2" s="108"/>
      <c r="AY2" s="108"/>
      <c r="AZ2" s="108"/>
      <c r="BA2" s="108"/>
      <c r="BB2" s="108"/>
      <c r="BC2" s="108"/>
      <c r="BD2" s="108"/>
      <c r="BE2" s="108"/>
      <c r="BF2" s="108"/>
      <c r="BG2" s="108"/>
      <c r="BH2" s="108"/>
      <c r="BI2" s="108"/>
      <c r="BJ2" s="108"/>
      <c r="BK2" s="108"/>
      <c r="BL2" s="108"/>
      <c r="BM2" s="108"/>
      <c r="BN2" s="108"/>
      <c r="BO2" s="108"/>
    </row>
    <row r="3" spans="1:67" s="54" customFormat="1" ht="14.5" customHeight="1" x14ac:dyDescent="0.35">
      <c r="A3" s="108"/>
      <c r="B3" s="108"/>
      <c r="C3" s="108"/>
      <c r="D3" s="108"/>
      <c r="E3" s="108"/>
      <c r="F3" s="108"/>
      <c r="G3" s="108"/>
      <c r="H3" s="108"/>
      <c r="I3" s="108"/>
      <c r="J3" s="108"/>
      <c r="K3" s="108"/>
      <c r="L3" s="108"/>
      <c r="M3" s="108"/>
      <c r="N3" s="108"/>
      <c r="O3" s="108"/>
      <c r="P3" s="108"/>
      <c r="Q3" s="108"/>
      <c r="R3" s="108"/>
      <c r="S3" s="108"/>
      <c r="T3" s="108"/>
      <c r="U3" s="108"/>
      <c r="V3" s="108"/>
      <c r="W3" s="108"/>
      <c r="X3" s="108"/>
      <c r="Y3" s="108"/>
      <c r="Z3" s="108"/>
      <c r="AA3" s="108"/>
      <c r="AB3" s="108"/>
      <c r="AC3" s="108"/>
      <c r="AD3" s="108"/>
      <c r="AE3" s="108"/>
      <c r="AF3" s="108"/>
      <c r="AG3" s="108"/>
      <c r="AH3" s="108"/>
      <c r="AI3" s="108"/>
      <c r="AJ3" s="108"/>
      <c r="AK3" s="108"/>
      <c r="AL3" s="108"/>
      <c r="AM3" s="108"/>
      <c r="AN3" s="108"/>
      <c r="AO3" s="108"/>
      <c r="AP3" s="108"/>
      <c r="AQ3" s="108"/>
      <c r="AR3" s="108"/>
      <c r="AS3" s="108"/>
      <c r="AT3" s="108"/>
      <c r="AU3" s="108"/>
      <c r="AV3" s="108"/>
      <c r="AW3" s="108"/>
      <c r="AX3" s="108"/>
      <c r="AY3" s="108"/>
      <c r="AZ3" s="108"/>
      <c r="BA3" s="108"/>
      <c r="BB3" s="108"/>
      <c r="BC3" s="108"/>
      <c r="BD3" s="108"/>
      <c r="BE3" s="108"/>
      <c r="BF3" s="108"/>
      <c r="BG3" s="108"/>
      <c r="BH3" s="108"/>
      <c r="BI3" s="108"/>
      <c r="BJ3" s="108"/>
      <c r="BK3" s="108"/>
      <c r="BL3" s="108"/>
      <c r="BM3" s="108"/>
      <c r="BN3" s="108"/>
      <c r="BO3" s="108"/>
    </row>
    <row r="4" spans="1:67" s="54" customFormat="1" ht="14.5" customHeight="1" x14ac:dyDescent="0.35">
      <c r="A4" s="108"/>
      <c r="B4" s="108"/>
      <c r="C4" s="108"/>
      <c r="D4" s="108"/>
      <c r="E4" s="108"/>
      <c r="F4" s="108"/>
      <c r="G4" s="108"/>
      <c r="H4" s="108"/>
      <c r="I4" s="108"/>
      <c r="J4" s="108"/>
      <c r="K4" s="108"/>
      <c r="L4" s="108"/>
      <c r="M4" s="108"/>
      <c r="N4" s="108"/>
      <c r="O4" s="108"/>
      <c r="P4" s="108"/>
      <c r="Q4" s="108"/>
      <c r="R4" s="108"/>
      <c r="S4" s="108"/>
      <c r="T4" s="108"/>
      <c r="U4" s="108"/>
      <c r="V4" s="108"/>
      <c r="W4" s="108"/>
      <c r="X4" s="108"/>
      <c r="Y4" s="108"/>
      <c r="Z4" s="108"/>
      <c r="AA4" s="108"/>
      <c r="AB4" s="108"/>
      <c r="AC4" s="108"/>
      <c r="AD4" s="108"/>
      <c r="AE4" s="108"/>
      <c r="AF4" s="108"/>
      <c r="AG4" s="108"/>
      <c r="AH4" s="108"/>
      <c r="AI4" s="108"/>
      <c r="AJ4" s="108"/>
      <c r="AK4" s="108"/>
      <c r="AL4" s="108"/>
      <c r="AM4" s="108"/>
      <c r="AN4" s="108"/>
      <c r="AO4" s="108"/>
      <c r="AP4" s="108"/>
      <c r="AQ4" s="108"/>
      <c r="AR4" s="108"/>
      <c r="AS4" s="108"/>
      <c r="AT4" s="108"/>
      <c r="AU4" s="108"/>
      <c r="AV4" s="108"/>
      <c r="AW4" s="108"/>
      <c r="AX4" s="108"/>
      <c r="AY4" s="108"/>
      <c r="AZ4" s="108"/>
      <c r="BA4" s="108"/>
      <c r="BB4" s="108"/>
      <c r="BC4" s="108"/>
      <c r="BD4" s="108"/>
      <c r="BE4" s="108"/>
      <c r="BF4" s="108"/>
      <c r="BG4" s="108"/>
      <c r="BH4" s="108"/>
      <c r="BI4" s="108"/>
      <c r="BJ4" s="108"/>
      <c r="BK4" s="108"/>
      <c r="BL4" s="108"/>
      <c r="BM4" s="108"/>
      <c r="BN4" s="108"/>
      <c r="BO4" s="108"/>
    </row>
    <row r="5" spans="1:67" s="54" customFormat="1" x14ac:dyDescent="0.35">
      <c r="A5" s="108"/>
      <c r="B5" s="108"/>
      <c r="C5" s="108"/>
      <c r="D5" s="108"/>
      <c r="E5" s="108"/>
      <c r="F5" s="108"/>
      <c r="G5" s="108"/>
      <c r="H5" s="108"/>
      <c r="I5" s="108"/>
      <c r="J5" s="108"/>
      <c r="K5" s="108"/>
      <c r="L5" s="108"/>
      <c r="M5" s="108"/>
      <c r="N5" s="108"/>
      <c r="O5" s="108"/>
      <c r="P5" s="108"/>
      <c r="Q5" s="108"/>
      <c r="R5" s="108"/>
      <c r="S5" s="108"/>
      <c r="T5" s="108"/>
      <c r="U5" s="108"/>
      <c r="V5" s="108"/>
      <c r="W5" s="108"/>
      <c r="X5" s="108"/>
      <c r="Y5" s="108"/>
      <c r="Z5" s="108"/>
      <c r="AA5" s="108"/>
      <c r="AB5" s="108"/>
      <c r="AC5" s="108"/>
      <c r="AD5" s="108"/>
      <c r="AE5" s="108"/>
      <c r="AF5" s="108"/>
      <c r="AG5" s="108"/>
      <c r="AH5" s="108"/>
      <c r="AI5" s="108"/>
      <c r="AJ5" s="108"/>
      <c r="AK5" s="108"/>
      <c r="AL5" s="108"/>
      <c r="AM5" s="108"/>
      <c r="AN5" s="108"/>
      <c r="AO5" s="108"/>
      <c r="AP5" s="108"/>
      <c r="AQ5" s="108"/>
      <c r="AR5" s="108"/>
      <c r="AS5" s="108"/>
      <c r="AT5" s="108"/>
      <c r="AU5" s="108"/>
      <c r="AV5" s="108"/>
      <c r="AW5" s="108"/>
      <c r="AX5" s="108"/>
      <c r="AY5" s="108"/>
      <c r="AZ5" s="108"/>
      <c r="BA5" s="108"/>
      <c r="BB5" s="108"/>
      <c r="BC5" s="108"/>
      <c r="BD5" s="108"/>
      <c r="BE5" s="108"/>
      <c r="BF5" s="108"/>
      <c r="BG5" s="108"/>
      <c r="BH5" s="108"/>
      <c r="BI5" s="108"/>
      <c r="BJ5" s="108"/>
      <c r="BK5" s="108"/>
      <c r="BL5" s="108"/>
      <c r="BM5" s="108"/>
      <c r="BN5" s="108"/>
      <c r="BO5" s="108"/>
    </row>
    <row r="6" spans="1:67" x14ac:dyDescent="0.35">
      <c r="N6" s="1"/>
      <c r="O6" s="1"/>
      <c r="P6" s="1"/>
      <c r="T6" s="1"/>
      <c r="U6" s="1"/>
      <c r="V6" s="1"/>
      <c r="W6" s="1"/>
    </row>
    <row r="7" spans="1:67" ht="18" x14ac:dyDescent="0.35">
      <c r="C7" s="6" t="s">
        <v>0</v>
      </c>
      <c r="D7" s="6"/>
      <c r="E7" s="6"/>
      <c r="F7" s="6"/>
      <c r="G7" s="6"/>
      <c r="H7" s="6"/>
      <c r="I7" s="6"/>
      <c r="J7" s="6"/>
      <c r="K7" s="6"/>
      <c r="L7" s="6"/>
      <c r="M7" s="6"/>
      <c r="N7" s="44" t="s">
        <v>126</v>
      </c>
      <c r="O7" s="44"/>
      <c r="P7" s="44"/>
      <c r="Q7" s="50"/>
      <c r="S7" s="6"/>
      <c r="T7" s="44"/>
      <c r="V7" s="6"/>
      <c r="W7" s="1"/>
      <c r="X7" s="50"/>
      <c r="Y7" s="44"/>
      <c r="Z7" s="44"/>
      <c r="AA7" s="44"/>
    </row>
    <row r="8" spans="1:67" x14ac:dyDescent="0.35">
      <c r="N8" s="60"/>
      <c r="O8" s="60"/>
      <c r="P8" s="60"/>
      <c r="T8" s="60"/>
      <c r="U8" s="60"/>
      <c r="V8" s="60"/>
      <c r="W8" s="60"/>
      <c r="Y8" s="60"/>
      <c r="Z8" s="60"/>
      <c r="AA8" s="60"/>
      <c r="AB8" s="60"/>
      <c r="AC8" s="60"/>
      <c r="AD8" s="60"/>
      <c r="AF8" s="60"/>
      <c r="AG8" s="60"/>
      <c r="AH8" s="60"/>
      <c r="AI8" s="60"/>
      <c r="AJ8" s="60"/>
      <c r="AK8" s="60"/>
      <c r="AM8" s="60"/>
      <c r="AN8" s="60"/>
      <c r="AO8" s="60"/>
      <c r="AP8" s="60"/>
      <c r="AQ8" s="60"/>
      <c r="AR8" s="60"/>
      <c r="AT8" s="60"/>
      <c r="AU8" s="60"/>
      <c r="AV8" s="60"/>
      <c r="AW8" s="60"/>
      <c r="AX8" s="60"/>
      <c r="AY8" s="60"/>
      <c r="BA8" s="60"/>
      <c r="BB8" s="60"/>
      <c r="BC8" s="60"/>
      <c r="BD8" s="60"/>
      <c r="BE8" s="60"/>
      <c r="BF8" s="60"/>
      <c r="BH8" s="60"/>
      <c r="BI8" s="60"/>
      <c r="BJ8" s="60"/>
      <c r="BK8" s="60"/>
      <c r="BL8" s="60"/>
      <c r="BM8" s="60"/>
    </row>
    <row r="9" spans="1:67" s="3" customFormat="1" ht="13" x14ac:dyDescent="0.35">
      <c r="C9" s="4" t="s">
        <v>39</v>
      </c>
      <c r="D9" s="106">
        <v>2023</v>
      </c>
      <c r="E9" s="106"/>
      <c r="F9" s="106"/>
      <c r="G9" s="106"/>
      <c r="H9" s="106"/>
      <c r="I9" s="106"/>
      <c r="J9" s="4"/>
      <c r="K9" s="107">
        <v>2022</v>
      </c>
      <c r="L9" s="107"/>
      <c r="M9" s="107">
        <v>2022</v>
      </c>
      <c r="N9" s="107"/>
      <c r="O9" s="107"/>
      <c r="P9" s="107"/>
      <c r="Q9" s="53"/>
      <c r="R9" s="107">
        <v>2021</v>
      </c>
      <c r="S9" s="107"/>
      <c r="T9" s="107"/>
      <c r="U9" s="107"/>
      <c r="V9" s="107"/>
      <c r="W9" s="107"/>
      <c r="X9" s="53"/>
      <c r="Y9" s="107">
        <v>2020</v>
      </c>
      <c r="Z9" s="107"/>
      <c r="AA9" s="107"/>
      <c r="AB9" s="107"/>
      <c r="AC9" s="107"/>
      <c r="AD9" s="107"/>
      <c r="AE9" s="4"/>
      <c r="AF9" s="106">
        <v>2019</v>
      </c>
      <c r="AG9" s="106"/>
      <c r="AH9" s="106"/>
      <c r="AI9" s="106"/>
      <c r="AJ9" s="106"/>
      <c r="AK9" s="106"/>
      <c r="AL9" s="4"/>
      <c r="AM9" s="106">
        <v>2018</v>
      </c>
      <c r="AN9" s="106"/>
      <c r="AO9" s="106"/>
      <c r="AP9" s="106"/>
      <c r="AQ9" s="106"/>
      <c r="AR9" s="106"/>
      <c r="AS9" s="4"/>
      <c r="AT9" s="106">
        <v>2017</v>
      </c>
      <c r="AU9" s="106"/>
      <c r="AV9" s="106"/>
      <c r="AW9" s="106"/>
      <c r="AX9" s="106"/>
      <c r="AY9" s="106"/>
      <c r="AZ9" s="4"/>
      <c r="BA9" s="106">
        <v>2016</v>
      </c>
      <c r="BB9" s="106"/>
      <c r="BC9" s="106"/>
      <c r="BD9" s="106"/>
      <c r="BE9" s="106"/>
      <c r="BF9" s="106"/>
      <c r="BG9" s="4"/>
      <c r="BH9" s="106">
        <v>2015</v>
      </c>
      <c r="BI9" s="106"/>
      <c r="BJ9" s="106"/>
      <c r="BK9" s="106"/>
      <c r="BL9" s="106"/>
      <c r="BM9" s="106"/>
    </row>
    <row r="10" spans="1:67" s="3" customFormat="1" ht="13" x14ac:dyDescent="0.35">
      <c r="C10" s="69" t="s">
        <v>40</v>
      </c>
      <c r="D10" s="66" t="s">
        <v>37</v>
      </c>
      <c r="E10" s="66" t="s">
        <v>38</v>
      </c>
      <c r="F10" s="66" t="s">
        <v>33</v>
      </c>
      <c r="G10" s="66" t="s">
        <v>34</v>
      </c>
      <c r="H10" s="66" t="s">
        <v>35</v>
      </c>
      <c r="I10" s="66" t="s">
        <v>36</v>
      </c>
      <c r="J10" s="69"/>
      <c r="K10" s="66" t="s">
        <v>37</v>
      </c>
      <c r="L10" s="66" t="s">
        <v>38</v>
      </c>
      <c r="M10" s="66" t="s">
        <v>33</v>
      </c>
      <c r="N10" s="66" t="s">
        <v>34</v>
      </c>
      <c r="O10" s="66" t="s">
        <v>35</v>
      </c>
      <c r="P10" s="66" t="s">
        <v>36</v>
      </c>
      <c r="Q10" s="66"/>
      <c r="R10" s="66" t="s">
        <v>37</v>
      </c>
      <c r="S10" s="66" t="s">
        <v>38</v>
      </c>
      <c r="T10" s="66" t="s">
        <v>33</v>
      </c>
      <c r="U10" s="66" t="s">
        <v>34</v>
      </c>
      <c r="V10" s="66" t="s">
        <v>35</v>
      </c>
      <c r="W10" s="66" t="s">
        <v>36</v>
      </c>
      <c r="X10" s="66"/>
      <c r="Y10" s="66" t="s">
        <v>37</v>
      </c>
      <c r="Z10" s="66" t="s">
        <v>38</v>
      </c>
      <c r="AA10" s="66" t="s">
        <v>33</v>
      </c>
      <c r="AB10" s="66" t="s">
        <v>34</v>
      </c>
      <c r="AC10" s="66" t="s">
        <v>35</v>
      </c>
      <c r="AD10" s="66" t="s">
        <v>36</v>
      </c>
      <c r="AE10" s="70"/>
      <c r="AF10" s="66" t="s">
        <v>37</v>
      </c>
      <c r="AG10" s="66" t="s">
        <v>38</v>
      </c>
      <c r="AH10" s="66" t="s">
        <v>33</v>
      </c>
      <c r="AI10" s="66" t="s">
        <v>34</v>
      </c>
      <c r="AJ10" s="66" t="s">
        <v>35</v>
      </c>
      <c r="AK10" s="66" t="s">
        <v>36</v>
      </c>
      <c r="AL10" s="70"/>
      <c r="AM10" s="66" t="s">
        <v>37</v>
      </c>
      <c r="AN10" s="66" t="s">
        <v>38</v>
      </c>
      <c r="AO10" s="66" t="s">
        <v>33</v>
      </c>
      <c r="AP10" s="66" t="s">
        <v>34</v>
      </c>
      <c r="AQ10" s="66" t="s">
        <v>35</v>
      </c>
      <c r="AR10" s="66" t="s">
        <v>36</v>
      </c>
      <c r="AS10" s="70"/>
      <c r="AT10" s="66" t="s">
        <v>37</v>
      </c>
      <c r="AU10" s="66" t="s">
        <v>38</v>
      </c>
      <c r="AV10" s="66" t="s">
        <v>33</v>
      </c>
      <c r="AW10" s="66" t="s">
        <v>34</v>
      </c>
      <c r="AX10" s="66" t="s">
        <v>35</v>
      </c>
      <c r="AY10" s="66" t="s">
        <v>36</v>
      </c>
      <c r="AZ10" s="70"/>
      <c r="BA10" s="66" t="s">
        <v>37</v>
      </c>
      <c r="BB10" s="66" t="s">
        <v>38</v>
      </c>
      <c r="BC10" s="66" t="s">
        <v>33</v>
      </c>
      <c r="BD10" s="66" t="s">
        <v>34</v>
      </c>
      <c r="BE10" s="66" t="s">
        <v>35</v>
      </c>
      <c r="BF10" s="66" t="s">
        <v>36</v>
      </c>
      <c r="BG10" s="70"/>
      <c r="BH10" s="66" t="s">
        <v>37</v>
      </c>
      <c r="BI10" s="66" t="s">
        <v>38</v>
      </c>
      <c r="BJ10" s="66" t="s">
        <v>33</v>
      </c>
      <c r="BK10" s="66" t="s">
        <v>34</v>
      </c>
      <c r="BL10" s="66" t="s">
        <v>35</v>
      </c>
      <c r="BM10" s="66" t="s">
        <v>36</v>
      </c>
    </row>
    <row r="11" spans="1:67" s="3" customFormat="1" ht="4.4000000000000004" customHeight="1" x14ac:dyDescent="0.35">
      <c r="D11" s="79"/>
      <c r="E11" s="79"/>
      <c r="F11" s="79"/>
      <c r="M11" s="55"/>
      <c r="N11" s="55"/>
      <c r="O11" s="55"/>
      <c r="P11" s="55"/>
      <c r="R11" s="55"/>
      <c r="S11" s="55"/>
      <c r="T11" s="55"/>
      <c r="U11" s="55"/>
      <c r="V11" s="55"/>
      <c r="W11" s="55"/>
    </row>
    <row r="12" spans="1:67" s="3" customFormat="1" ht="17.149999999999999" customHeight="1" x14ac:dyDescent="0.35">
      <c r="C12" s="3" t="s">
        <v>1</v>
      </c>
      <c r="D12" s="67">
        <v>2672</v>
      </c>
      <c r="E12" s="67">
        <f>+D12-F12-G12</f>
        <v>601</v>
      </c>
      <c r="F12" s="67">
        <v>699</v>
      </c>
      <c r="G12" s="62">
        <v>1372</v>
      </c>
      <c r="H12" s="62">
        <v>731</v>
      </c>
      <c r="I12" s="8">
        <v>641</v>
      </c>
      <c r="K12" s="62">
        <v>3604</v>
      </c>
      <c r="L12" s="8">
        <f>+K12-M12-N12</f>
        <v>810</v>
      </c>
      <c r="M12" s="62">
        <v>920</v>
      </c>
      <c r="N12" s="62">
        <v>1874</v>
      </c>
      <c r="O12" s="62">
        <v>1000</v>
      </c>
      <c r="P12" s="62">
        <v>874</v>
      </c>
      <c r="Q12" s="8"/>
      <c r="R12" s="62">
        <v>3020</v>
      </c>
      <c r="S12" s="62">
        <v>731</v>
      </c>
      <c r="T12" s="62">
        <v>811</v>
      </c>
      <c r="U12" s="62">
        <v>1478</v>
      </c>
      <c r="V12" s="62">
        <v>836</v>
      </c>
      <c r="W12" s="8">
        <v>642</v>
      </c>
      <c r="X12" s="8"/>
      <c r="Y12" s="8">
        <v>2654</v>
      </c>
      <c r="Z12" s="8">
        <v>642</v>
      </c>
      <c r="AA12" s="8">
        <v>712</v>
      </c>
      <c r="AB12" s="8">
        <v>1300</v>
      </c>
      <c r="AC12" s="8">
        <v>596</v>
      </c>
      <c r="AD12" s="8">
        <v>704</v>
      </c>
      <c r="AE12" s="8"/>
      <c r="AF12" s="8">
        <v>2840</v>
      </c>
      <c r="AG12" s="8">
        <v>625</v>
      </c>
      <c r="AH12" s="8">
        <v>779</v>
      </c>
      <c r="AI12" s="8">
        <v>1436</v>
      </c>
      <c r="AJ12" s="8">
        <v>770</v>
      </c>
      <c r="AK12" s="8">
        <v>666</v>
      </c>
      <c r="AL12" s="8"/>
      <c r="AM12" s="8">
        <v>2523</v>
      </c>
      <c r="AN12" s="8">
        <v>660</v>
      </c>
      <c r="AO12" s="8">
        <v>720</v>
      </c>
      <c r="AP12" s="8">
        <v>1143</v>
      </c>
      <c r="AQ12" s="8">
        <v>709</v>
      </c>
      <c r="AR12" s="8">
        <v>434</v>
      </c>
      <c r="AS12" s="8"/>
      <c r="AT12" s="8">
        <v>1622</v>
      </c>
      <c r="AU12" s="8">
        <v>370</v>
      </c>
      <c r="AV12" s="8">
        <v>430</v>
      </c>
      <c r="AW12" s="8">
        <v>822</v>
      </c>
      <c r="AX12" s="8">
        <v>445</v>
      </c>
      <c r="AY12" s="8">
        <v>377</v>
      </c>
      <c r="AZ12" s="8"/>
      <c r="BA12" s="8">
        <v>1611</v>
      </c>
      <c r="BB12" s="8">
        <v>347</v>
      </c>
      <c r="BC12" s="8">
        <v>439</v>
      </c>
      <c r="BD12" s="8">
        <v>825</v>
      </c>
      <c r="BE12" s="8">
        <v>458</v>
      </c>
      <c r="BF12" s="8">
        <v>368</v>
      </c>
      <c r="BG12" s="8"/>
      <c r="BH12" s="8">
        <v>1621</v>
      </c>
      <c r="BI12" s="8">
        <v>375</v>
      </c>
      <c r="BJ12" s="8">
        <v>460</v>
      </c>
      <c r="BK12" s="8">
        <v>786</v>
      </c>
      <c r="BL12" s="8">
        <v>443</v>
      </c>
      <c r="BM12" s="8">
        <v>343</v>
      </c>
      <c r="BN12" s="7"/>
      <c r="BO12" s="7"/>
    </row>
    <row r="13" spans="1:67" s="3" customFormat="1" ht="17.149999999999999" customHeight="1" x14ac:dyDescent="0.35">
      <c r="C13" s="3" t="s">
        <v>158</v>
      </c>
      <c r="D13" s="67">
        <v>763</v>
      </c>
      <c r="E13" s="67">
        <f t="shared" ref="E13:E23" si="0">+D13-F13-G13</f>
        <v>169</v>
      </c>
      <c r="F13" s="67">
        <v>226</v>
      </c>
      <c r="G13" s="62">
        <v>368</v>
      </c>
      <c r="H13" s="62">
        <v>222</v>
      </c>
      <c r="I13" s="62">
        <v>345</v>
      </c>
      <c r="K13" s="62">
        <v>1052</v>
      </c>
      <c r="L13" s="8">
        <f>+K13-M13-N13</f>
        <v>236</v>
      </c>
      <c r="M13" s="62">
        <v>137</v>
      </c>
      <c r="N13" s="62">
        <v>679</v>
      </c>
      <c r="O13" s="62">
        <v>440</v>
      </c>
      <c r="P13" s="62">
        <v>239</v>
      </c>
      <c r="Q13" s="8"/>
      <c r="R13" s="62">
        <v>884</v>
      </c>
      <c r="S13" s="62">
        <v>193</v>
      </c>
      <c r="T13" s="62">
        <v>247</v>
      </c>
      <c r="U13" s="62">
        <v>444</v>
      </c>
      <c r="V13" s="62">
        <v>248</v>
      </c>
      <c r="W13" s="8">
        <v>196</v>
      </c>
      <c r="X13" s="8"/>
      <c r="Y13" s="8">
        <v>639</v>
      </c>
      <c r="Z13" s="8">
        <v>188</v>
      </c>
      <c r="AA13" s="8">
        <v>210</v>
      </c>
      <c r="AB13" s="8">
        <v>241</v>
      </c>
      <c r="AC13" s="8">
        <v>63</v>
      </c>
      <c r="AD13" s="8">
        <v>178</v>
      </c>
      <c r="AE13" s="8"/>
      <c r="AF13" s="8">
        <v>877</v>
      </c>
      <c r="AG13" s="8">
        <v>195</v>
      </c>
      <c r="AH13" s="8">
        <v>226</v>
      </c>
      <c r="AI13" s="8">
        <v>456</v>
      </c>
      <c r="AJ13" s="8">
        <v>236</v>
      </c>
      <c r="AK13" s="8">
        <v>220</v>
      </c>
      <c r="AL13" s="8"/>
      <c r="AM13" s="8">
        <v>807</v>
      </c>
      <c r="AN13" s="8">
        <v>214</v>
      </c>
      <c r="AO13" s="8">
        <v>227</v>
      </c>
      <c r="AP13" s="8">
        <v>366</v>
      </c>
      <c r="AQ13" s="8">
        <v>209</v>
      </c>
      <c r="AR13" s="8">
        <v>157</v>
      </c>
      <c r="AS13" s="8"/>
      <c r="AT13" s="8">
        <v>705</v>
      </c>
      <c r="AU13" s="8">
        <v>163</v>
      </c>
      <c r="AV13" s="8">
        <v>183</v>
      </c>
      <c r="AW13" s="8">
        <v>359</v>
      </c>
      <c r="AX13" s="8">
        <v>190</v>
      </c>
      <c r="AY13" s="8">
        <v>169</v>
      </c>
      <c r="AZ13" s="8"/>
      <c r="BA13" s="8">
        <v>759</v>
      </c>
      <c r="BB13" s="8">
        <v>165</v>
      </c>
      <c r="BC13" s="8">
        <v>192</v>
      </c>
      <c r="BD13" s="8">
        <v>402</v>
      </c>
      <c r="BE13" s="8">
        <v>217</v>
      </c>
      <c r="BF13" s="8">
        <v>185</v>
      </c>
      <c r="BG13" s="8"/>
      <c r="BH13" s="8">
        <v>791</v>
      </c>
      <c r="BI13" s="8">
        <v>198</v>
      </c>
      <c r="BJ13" s="8">
        <v>225</v>
      </c>
      <c r="BK13" s="8">
        <v>368</v>
      </c>
      <c r="BL13" s="8">
        <v>208</v>
      </c>
      <c r="BM13" s="8">
        <v>160</v>
      </c>
      <c r="BN13" s="7"/>
      <c r="BO13" s="7"/>
    </row>
    <row r="14" spans="1:67" s="3" customFormat="1" ht="17.149999999999999" customHeight="1" x14ac:dyDescent="0.35">
      <c r="C14" s="3" t="s">
        <v>159</v>
      </c>
      <c r="D14" s="67">
        <v>1255</v>
      </c>
      <c r="E14" s="67">
        <f t="shared" si="0"/>
        <v>256</v>
      </c>
      <c r="F14" s="67">
        <v>299</v>
      </c>
      <c r="G14" s="62">
        <v>700</v>
      </c>
      <c r="H14" s="62">
        <v>355</v>
      </c>
      <c r="I14" s="62">
        <v>146</v>
      </c>
      <c r="K14" s="62">
        <v>1611</v>
      </c>
      <c r="L14" s="8">
        <f>+K14-M14-N14</f>
        <v>369</v>
      </c>
      <c r="M14" s="62">
        <v>406</v>
      </c>
      <c r="N14" s="62">
        <v>836</v>
      </c>
      <c r="O14" s="62">
        <v>440</v>
      </c>
      <c r="P14" s="62">
        <v>396</v>
      </c>
      <c r="Q14" s="8"/>
      <c r="R14" s="62">
        <v>1399</v>
      </c>
      <c r="S14" s="62">
        <v>349</v>
      </c>
      <c r="T14" s="62">
        <v>355</v>
      </c>
      <c r="U14" s="62">
        <v>695</v>
      </c>
      <c r="V14" s="62">
        <v>403</v>
      </c>
      <c r="W14" s="8">
        <v>292</v>
      </c>
      <c r="X14" s="8"/>
      <c r="Y14" s="8">
        <v>1299</v>
      </c>
      <c r="Z14" s="8">
        <v>297</v>
      </c>
      <c r="AA14" s="8">
        <v>335</v>
      </c>
      <c r="AB14" s="8">
        <v>667</v>
      </c>
      <c r="AC14" s="8">
        <v>350</v>
      </c>
      <c r="AD14" s="8">
        <v>317</v>
      </c>
      <c r="AE14" s="8"/>
      <c r="AF14" s="8">
        <v>1106</v>
      </c>
      <c r="AG14" s="8">
        <v>257</v>
      </c>
      <c r="AH14" s="8">
        <v>304</v>
      </c>
      <c r="AI14" s="8">
        <v>545</v>
      </c>
      <c r="AJ14" s="8">
        <v>301</v>
      </c>
      <c r="AK14" s="8">
        <v>244</v>
      </c>
      <c r="AL14" s="8"/>
      <c r="AM14" s="8">
        <v>1001</v>
      </c>
      <c r="AN14" s="8">
        <v>260</v>
      </c>
      <c r="AO14" s="8">
        <v>296</v>
      </c>
      <c r="AP14" s="8">
        <v>445</v>
      </c>
      <c r="AQ14" s="8">
        <v>295</v>
      </c>
      <c r="AR14" s="8">
        <v>150</v>
      </c>
      <c r="AS14" s="8"/>
      <c r="AT14" s="8">
        <v>516</v>
      </c>
      <c r="AU14" s="8">
        <v>115</v>
      </c>
      <c r="AV14" s="8">
        <v>136</v>
      </c>
      <c r="AW14" s="8">
        <v>265</v>
      </c>
      <c r="AX14" s="8">
        <v>146</v>
      </c>
      <c r="AY14" s="8">
        <v>119</v>
      </c>
      <c r="AZ14" s="8"/>
      <c r="BA14" s="8">
        <v>502</v>
      </c>
      <c r="BB14" s="8">
        <v>116</v>
      </c>
      <c r="BC14" s="8">
        <v>133</v>
      </c>
      <c r="BD14" s="8">
        <v>253</v>
      </c>
      <c r="BE14" s="8">
        <v>146</v>
      </c>
      <c r="BF14" s="8">
        <v>108</v>
      </c>
      <c r="BG14" s="8"/>
      <c r="BH14" s="8">
        <v>478</v>
      </c>
      <c r="BI14" s="8">
        <v>104</v>
      </c>
      <c r="BJ14" s="8">
        <v>132</v>
      </c>
      <c r="BK14" s="8">
        <v>242</v>
      </c>
      <c r="BL14" s="8">
        <v>137</v>
      </c>
      <c r="BM14" s="8">
        <v>105</v>
      </c>
      <c r="BN14" s="7"/>
      <c r="BO14" s="7"/>
    </row>
    <row r="15" spans="1:67" s="3" customFormat="1" ht="17.149999999999999" customHeight="1" x14ac:dyDescent="0.35">
      <c r="C15" s="3" t="s">
        <v>160</v>
      </c>
      <c r="D15" s="67">
        <v>653</v>
      </c>
      <c r="E15" s="67">
        <f t="shared" si="0"/>
        <v>175</v>
      </c>
      <c r="F15" s="67">
        <v>174</v>
      </c>
      <c r="G15" s="62">
        <v>304</v>
      </c>
      <c r="H15" s="62">
        <v>154</v>
      </c>
      <c r="I15" s="62">
        <v>150</v>
      </c>
      <c r="K15" s="62">
        <v>941</v>
      </c>
      <c r="L15" s="8">
        <v>205</v>
      </c>
      <c r="M15" s="62">
        <v>218</v>
      </c>
      <c r="N15" s="62">
        <v>518</v>
      </c>
      <c r="O15" s="62">
        <v>279</v>
      </c>
      <c r="P15" s="62">
        <v>239</v>
      </c>
      <c r="Q15" s="8"/>
      <c r="R15" s="62">
        <v>737</v>
      </c>
      <c r="S15" s="62">
        <v>189</v>
      </c>
      <c r="T15" s="62">
        <v>209</v>
      </c>
      <c r="U15" s="62">
        <v>339</v>
      </c>
      <c r="V15" s="62">
        <v>185</v>
      </c>
      <c r="W15" s="8">
        <v>154</v>
      </c>
      <c r="X15" s="8"/>
      <c r="Y15" s="8">
        <v>716</v>
      </c>
      <c r="Z15" s="8">
        <v>157</v>
      </c>
      <c r="AA15" s="8">
        <v>167</v>
      </c>
      <c r="AB15" s="8">
        <v>392</v>
      </c>
      <c r="AC15" s="8">
        <v>183</v>
      </c>
      <c r="AD15" s="8">
        <v>209</v>
      </c>
      <c r="AE15" s="8"/>
      <c r="AF15" s="8">
        <v>773</v>
      </c>
      <c r="AG15" s="8">
        <v>167</v>
      </c>
      <c r="AH15" s="8">
        <v>218</v>
      </c>
      <c r="AI15" s="8">
        <v>388</v>
      </c>
      <c r="AJ15" s="8">
        <v>199</v>
      </c>
      <c r="AK15" s="8">
        <v>189</v>
      </c>
      <c r="AL15" s="8"/>
      <c r="AM15" s="8">
        <v>635</v>
      </c>
      <c r="AN15" s="8">
        <v>165</v>
      </c>
      <c r="AO15" s="8">
        <v>171</v>
      </c>
      <c r="AP15" s="8">
        <v>299</v>
      </c>
      <c r="AQ15" s="8">
        <v>183</v>
      </c>
      <c r="AR15" s="8">
        <v>116</v>
      </c>
      <c r="AS15" s="8"/>
      <c r="AT15" s="8">
        <v>325</v>
      </c>
      <c r="AU15" s="8">
        <v>75</v>
      </c>
      <c r="AV15" s="8">
        <v>88</v>
      </c>
      <c r="AW15" s="8">
        <v>162</v>
      </c>
      <c r="AX15" s="8">
        <v>86</v>
      </c>
      <c r="AY15" s="8">
        <v>76</v>
      </c>
      <c r="AZ15" s="8"/>
      <c r="BA15" s="8">
        <v>259</v>
      </c>
      <c r="BB15" s="8">
        <v>48</v>
      </c>
      <c r="BC15" s="8">
        <v>79</v>
      </c>
      <c r="BD15" s="8">
        <v>132</v>
      </c>
      <c r="BE15" s="8">
        <v>73</v>
      </c>
      <c r="BF15" s="8">
        <v>59</v>
      </c>
      <c r="BG15" s="8"/>
      <c r="BH15" s="8">
        <v>245</v>
      </c>
      <c r="BI15" s="8">
        <v>50</v>
      </c>
      <c r="BJ15" s="8">
        <v>68</v>
      </c>
      <c r="BK15" s="8">
        <v>127</v>
      </c>
      <c r="BL15" s="8">
        <v>70</v>
      </c>
      <c r="BM15" s="8">
        <v>57</v>
      </c>
      <c r="BN15" s="7"/>
      <c r="BO15" s="7"/>
    </row>
    <row r="16" spans="1:67" s="3" customFormat="1" ht="17.149999999999999" customHeight="1" x14ac:dyDescent="0.35">
      <c r="C16" s="3" t="s">
        <v>161</v>
      </c>
      <c r="D16" s="67">
        <v>0</v>
      </c>
      <c r="E16" s="67">
        <f t="shared" si="0"/>
        <v>0</v>
      </c>
      <c r="F16" s="67">
        <v>0</v>
      </c>
      <c r="G16" s="62">
        <v>0</v>
      </c>
      <c r="H16" s="62">
        <v>0</v>
      </c>
      <c r="I16" s="62">
        <v>0</v>
      </c>
      <c r="K16" s="62">
        <v>0</v>
      </c>
      <c r="L16" s="8">
        <v>0</v>
      </c>
      <c r="M16" s="62">
        <v>0</v>
      </c>
      <c r="N16" s="62">
        <v>0</v>
      </c>
      <c r="O16" s="62">
        <v>0</v>
      </c>
      <c r="P16" s="62">
        <v>0</v>
      </c>
      <c r="Q16" s="8"/>
      <c r="R16" s="62">
        <v>0</v>
      </c>
      <c r="S16" s="62">
        <v>0</v>
      </c>
      <c r="T16" s="62">
        <v>0</v>
      </c>
      <c r="U16" s="62">
        <v>0</v>
      </c>
      <c r="V16" s="62">
        <v>0</v>
      </c>
      <c r="W16" s="8">
        <v>0</v>
      </c>
      <c r="X16" s="8"/>
      <c r="Y16" s="8">
        <v>0</v>
      </c>
      <c r="Z16" s="8">
        <v>0</v>
      </c>
      <c r="AA16" s="8">
        <v>0</v>
      </c>
      <c r="AB16" s="8">
        <v>0</v>
      </c>
      <c r="AC16" s="8">
        <v>0</v>
      </c>
      <c r="AD16" s="8">
        <v>0</v>
      </c>
      <c r="AE16" s="8"/>
      <c r="AF16" s="8">
        <v>84</v>
      </c>
      <c r="AG16" s="8">
        <v>6</v>
      </c>
      <c r="AH16" s="8">
        <v>31</v>
      </c>
      <c r="AI16" s="8">
        <v>47</v>
      </c>
      <c r="AJ16" s="8">
        <v>34</v>
      </c>
      <c r="AK16" s="8">
        <v>13</v>
      </c>
      <c r="AL16" s="8"/>
      <c r="AM16" s="8">
        <v>80</v>
      </c>
      <c r="AN16" s="8">
        <v>21</v>
      </c>
      <c r="AO16" s="8">
        <v>26</v>
      </c>
      <c r="AP16" s="8">
        <v>33</v>
      </c>
      <c r="AQ16" s="8">
        <v>22</v>
      </c>
      <c r="AR16" s="8">
        <v>11</v>
      </c>
      <c r="AS16" s="8"/>
      <c r="AT16" s="8">
        <v>76</v>
      </c>
      <c r="AU16" s="8">
        <v>17</v>
      </c>
      <c r="AV16" s="8">
        <v>23</v>
      </c>
      <c r="AW16" s="8">
        <v>36</v>
      </c>
      <c r="AX16" s="8">
        <v>23</v>
      </c>
      <c r="AY16" s="8">
        <v>13</v>
      </c>
      <c r="AZ16" s="8"/>
      <c r="BA16" s="8">
        <v>91</v>
      </c>
      <c r="BB16" s="8">
        <v>18</v>
      </c>
      <c r="BC16" s="8">
        <v>35</v>
      </c>
      <c r="BD16" s="8">
        <v>38</v>
      </c>
      <c r="BE16" s="8">
        <v>22</v>
      </c>
      <c r="BF16" s="8">
        <v>16</v>
      </c>
      <c r="BG16" s="8"/>
      <c r="BH16" s="8">
        <v>107</v>
      </c>
      <c r="BI16" s="8">
        <v>23</v>
      </c>
      <c r="BJ16" s="8">
        <v>35</v>
      </c>
      <c r="BK16" s="8">
        <v>49</v>
      </c>
      <c r="BL16" s="8">
        <v>28</v>
      </c>
      <c r="BM16" s="8">
        <v>21</v>
      </c>
      <c r="BN16" s="7"/>
      <c r="BO16" s="7"/>
    </row>
    <row r="17" spans="3:67" s="3" customFormat="1" ht="17.149999999999999" customHeight="1" x14ac:dyDescent="0.35">
      <c r="C17" s="3" t="s">
        <v>2</v>
      </c>
      <c r="D17" s="67">
        <v>564</v>
      </c>
      <c r="E17" s="67">
        <f t="shared" si="0"/>
        <v>94</v>
      </c>
      <c r="F17" s="67">
        <v>138</v>
      </c>
      <c r="G17" s="62">
        <v>332</v>
      </c>
      <c r="H17" s="62">
        <v>178</v>
      </c>
      <c r="I17" s="62">
        <v>154</v>
      </c>
      <c r="K17" s="62">
        <v>1020</v>
      </c>
      <c r="L17" s="8">
        <f>+K17-M17-N17</f>
        <v>202</v>
      </c>
      <c r="M17" s="62">
        <v>254</v>
      </c>
      <c r="N17" s="62">
        <v>564</v>
      </c>
      <c r="O17" s="62">
        <v>320</v>
      </c>
      <c r="P17" s="62">
        <v>244</v>
      </c>
      <c r="Q17" s="8"/>
      <c r="R17" s="62">
        <v>905</v>
      </c>
      <c r="S17" s="62">
        <v>216</v>
      </c>
      <c r="T17" s="62">
        <v>250</v>
      </c>
      <c r="U17" s="62">
        <v>439</v>
      </c>
      <c r="V17" s="62">
        <v>251</v>
      </c>
      <c r="W17" s="8">
        <v>188</v>
      </c>
      <c r="X17" s="8"/>
      <c r="Y17" s="8">
        <v>836</v>
      </c>
      <c r="Z17" s="8">
        <v>196</v>
      </c>
      <c r="AA17" s="8">
        <v>241</v>
      </c>
      <c r="AB17" s="8">
        <v>399</v>
      </c>
      <c r="AC17" s="8">
        <v>177</v>
      </c>
      <c r="AD17" s="8">
        <v>222</v>
      </c>
      <c r="AE17" s="8"/>
      <c r="AF17" s="8">
        <v>877</v>
      </c>
      <c r="AG17" s="8">
        <v>191</v>
      </c>
      <c r="AH17" s="8">
        <v>263</v>
      </c>
      <c r="AI17" s="8">
        <v>423</v>
      </c>
      <c r="AJ17" s="8">
        <v>241</v>
      </c>
      <c r="AK17" s="8">
        <v>182</v>
      </c>
      <c r="AL17" s="8"/>
      <c r="AM17" s="8">
        <v>690</v>
      </c>
      <c r="AN17" s="8">
        <v>214</v>
      </c>
      <c r="AO17" s="8">
        <v>199</v>
      </c>
      <c r="AP17" s="8">
        <v>277</v>
      </c>
      <c r="AQ17" s="8">
        <v>181</v>
      </c>
      <c r="AR17" s="8">
        <v>96</v>
      </c>
      <c r="AS17" s="8"/>
      <c r="AT17" s="8">
        <v>452.46199999999999</v>
      </c>
      <c r="AU17" s="8">
        <v>128</v>
      </c>
      <c r="AV17" s="8">
        <v>114</v>
      </c>
      <c r="AW17" s="8">
        <v>210</v>
      </c>
      <c r="AX17" s="8">
        <v>125</v>
      </c>
      <c r="AY17" s="8">
        <v>86</v>
      </c>
      <c r="AZ17" s="8"/>
      <c r="BA17" s="8">
        <v>405</v>
      </c>
      <c r="BB17" s="8">
        <v>84</v>
      </c>
      <c r="BC17" s="8">
        <v>115.6</v>
      </c>
      <c r="BD17" s="8">
        <v>205.2</v>
      </c>
      <c r="BE17" s="8">
        <v>118.3</v>
      </c>
      <c r="BF17" s="8">
        <v>86.9</v>
      </c>
      <c r="BG17" s="8"/>
      <c r="BH17" s="8">
        <v>410</v>
      </c>
      <c r="BI17" s="8">
        <v>116</v>
      </c>
      <c r="BJ17" s="8">
        <v>111.8</v>
      </c>
      <c r="BK17" s="8">
        <v>182.5</v>
      </c>
      <c r="BL17" s="8">
        <v>111</v>
      </c>
      <c r="BM17" s="8">
        <v>71.5</v>
      </c>
      <c r="BN17" s="7"/>
      <c r="BO17" s="7"/>
    </row>
    <row r="18" spans="3:67" s="3" customFormat="1" ht="17.149999999999999" customHeight="1" x14ac:dyDescent="0.35">
      <c r="C18" s="3" t="s">
        <v>3</v>
      </c>
      <c r="D18" s="67">
        <v>244</v>
      </c>
      <c r="E18" s="67">
        <f t="shared" si="0"/>
        <v>32</v>
      </c>
      <c r="F18" s="67">
        <v>53</v>
      </c>
      <c r="G18" s="62">
        <v>159</v>
      </c>
      <c r="H18" s="62">
        <v>87</v>
      </c>
      <c r="I18" s="62">
        <v>72</v>
      </c>
      <c r="K18" s="62">
        <v>657</v>
      </c>
      <c r="L18" s="8">
        <f t="shared" ref="L18:L22" si="1">+K18-M18-N18</f>
        <v>111</v>
      </c>
      <c r="M18" s="62">
        <v>160</v>
      </c>
      <c r="N18" s="62">
        <v>386</v>
      </c>
      <c r="O18" s="62">
        <v>227</v>
      </c>
      <c r="P18" s="62">
        <v>159</v>
      </c>
      <c r="Q18" s="8"/>
      <c r="R18" s="62">
        <v>591</v>
      </c>
      <c r="S18" s="62">
        <v>139</v>
      </c>
      <c r="T18" s="62">
        <v>171</v>
      </c>
      <c r="U18" s="62">
        <v>281</v>
      </c>
      <c r="V18" s="62">
        <v>172</v>
      </c>
      <c r="W18" s="8">
        <v>109</v>
      </c>
      <c r="X18" s="8"/>
      <c r="Y18" s="8">
        <v>521</v>
      </c>
      <c r="Z18" s="8">
        <v>125</v>
      </c>
      <c r="AA18" s="8">
        <v>162</v>
      </c>
      <c r="AB18" s="8">
        <v>234</v>
      </c>
      <c r="AC18" s="8">
        <v>104</v>
      </c>
      <c r="AD18" s="8">
        <v>130</v>
      </c>
      <c r="AE18" s="8"/>
      <c r="AF18" s="8">
        <v>539</v>
      </c>
      <c r="AG18" s="8">
        <v>104</v>
      </c>
      <c r="AH18" s="8">
        <v>182</v>
      </c>
      <c r="AI18" s="8">
        <v>253</v>
      </c>
      <c r="AJ18" s="8">
        <v>156</v>
      </c>
      <c r="AK18" s="8">
        <v>97</v>
      </c>
      <c r="AL18" s="8"/>
      <c r="AM18" s="8">
        <v>410</v>
      </c>
      <c r="AN18" s="8">
        <v>110</v>
      </c>
      <c r="AO18" s="8">
        <v>143</v>
      </c>
      <c r="AP18" s="8">
        <v>157</v>
      </c>
      <c r="AQ18" s="8">
        <v>117</v>
      </c>
      <c r="AR18" s="8">
        <v>40</v>
      </c>
      <c r="AS18" s="8"/>
      <c r="AT18" s="8">
        <v>241.98000000000005</v>
      </c>
      <c r="AU18" s="8">
        <v>60</v>
      </c>
      <c r="AV18" s="8">
        <v>71</v>
      </c>
      <c r="AW18" s="8">
        <v>111</v>
      </c>
      <c r="AX18" s="8">
        <v>74</v>
      </c>
      <c r="AY18" s="8">
        <v>37</v>
      </c>
      <c r="AZ18" s="8"/>
      <c r="BA18" s="8">
        <v>211</v>
      </c>
      <c r="BB18" s="8">
        <v>45</v>
      </c>
      <c r="BC18" s="8">
        <v>63.7</v>
      </c>
      <c r="BD18" s="8">
        <v>102.5</v>
      </c>
      <c r="BE18" s="8">
        <v>65.900000000000006</v>
      </c>
      <c r="BF18" s="8">
        <v>36.6</v>
      </c>
      <c r="BG18" s="8"/>
      <c r="BH18" s="8">
        <v>182</v>
      </c>
      <c r="BI18" s="8">
        <v>41</v>
      </c>
      <c r="BJ18" s="8">
        <v>62.7</v>
      </c>
      <c r="BK18" s="8">
        <v>78.3</v>
      </c>
      <c r="BL18" s="8">
        <v>59.2</v>
      </c>
      <c r="BM18" s="8">
        <v>19.100000000000001</v>
      </c>
    </row>
    <row r="19" spans="3:67" s="3" customFormat="1" ht="17.149999999999999" customHeight="1" x14ac:dyDescent="0.35">
      <c r="C19" s="3" t="s">
        <v>4</v>
      </c>
      <c r="D19" s="67">
        <v>58</v>
      </c>
      <c r="E19" s="67">
        <f t="shared" si="0"/>
        <v>-47</v>
      </c>
      <c r="F19" s="67">
        <v>23</v>
      </c>
      <c r="G19" s="62">
        <v>82</v>
      </c>
      <c r="H19" s="62">
        <v>19</v>
      </c>
      <c r="I19" s="62">
        <v>63</v>
      </c>
      <c r="K19" s="62">
        <v>615</v>
      </c>
      <c r="L19" s="8">
        <f t="shared" si="1"/>
        <v>97</v>
      </c>
      <c r="M19" s="62">
        <v>151</v>
      </c>
      <c r="N19" s="62">
        <v>367</v>
      </c>
      <c r="O19" s="62">
        <v>218</v>
      </c>
      <c r="P19" s="62">
        <v>149</v>
      </c>
      <c r="Q19" s="8"/>
      <c r="R19" s="62">
        <v>567</v>
      </c>
      <c r="S19" s="62">
        <v>112</v>
      </c>
      <c r="T19" s="62">
        <v>167</v>
      </c>
      <c r="U19" s="62">
        <v>281</v>
      </c>
      <c r="V19" s="62">
        <v>172</v>
      </c>
      <c r="W19" s="8">
        <v>109</v>
      </c>
      <c r="X19" s="8"/>
      <c r="Y19" s="8">
        <v>521</v>
      </c>
      <c r="Z19" s="8">
        <v>125</v>
      </c>
      <c r="AA19" s="8">
        <v>162</v>
      </c>
      <c r="AB19" s="8">
        <v>234</v>
      </c>
      <c r="AC19" s="8">
        <v>104</v>
      </c>
      <c r="AD19" s="8">
        <v>130</v>
      </c>
      <c r="AE19" s="8"/>
      <c r="AF19" s="8">
        <v>531</v>
      </c>
      <c r="AG19" s="8">
        <v>96</v>
      </c>
      <c r="AH19" s="8">
        <v>182</v>
      </c>
      <c r="AI19" s="8">
        <v>253</v>
      </c>
      <c r="AJ19" s="8">
        <v>156</v>
      </c>
      <c r="AK19" s="8">
        <v>97</v>
      </c>
      <c r="AL19" s="8"/>
      <c r="AM19" s="8">
        <v>345</v>
      </c>
      <c r="AN19" s="8">
        <v>84</v>
      </c>
      <c r="AO19" s="8">
        <v>127</v>
      </c>
      <c r="AP19" s="8">
        <v>134</v>
      </c>
      <c r="AQ19" s="8">
        <v>110</v>
      </c>
      <c r="AR19" s="8">
        <v>24</v>
      </c>
      <c r="AS19" s="8"/>
      <c r="AT19" s="8">
        <v>212</v>
      </c>
      <c r="AU19" s="8">
        <v>50</v>
      </c>
      <c r="AV19" s="8">
        <v>66</v>
      </c>
      <c r="AW19" s="8">
        <v>96</v>
      </c>
      <c r="AX19" s="8">
        <v>65</v>
      </c>
      <c r="AY19" s="8">
        <v>32</v>
      </c>
      <c r="AZ19" s="8"/>
      <c r="BA19" s="8">
        <v>214</v>
      </c>
      <c r="BB19" s="8">
        <v>51</v>
      </c>
      <c r="BC19" s="8">
        <v>63.2</v>
      </c>
      <c r="BD19" s="8">
        <v>99.8</v>
      </c>
      <c r="BE19" s="8">
        <v>64.5</v>
      </c>
      <c r="BF19" s="8">
        <v>35.299999999999997</v>
      </c>
      <c r="BG19" s="8"/>
      <c r="BH19" s="8">
        <v>232</v>
      </c>
      <c r="BI19" s="8">
        <v>63</v>
      </c>
      <c r="BJ19" s="8">
        <v>62.3</v>
      </c>
      <c r="BK19" s="8">
        <v>106.7</v>
      </c>
      <c r="BL19" s="8">
        <v>56.7</v>
      </c>
      <c r="BM19" s="8">
        <v>50</v>
      </c>
    </row>
    <row r="20" spans="3:67" s="3" customFormat="1" ht="17.149999999999999" customHeight="1" x14ac:dyDescent="0.35">
      <c r="C20" s="3" t="s">
        <v>5</v>
      </c>
      <c r="D20" s="67">
        <v>57</v>
      </c>
      <c r="E20" s="67">
        <f t="shared" si="0"/>
        <v>-15</v>
      </c>
      <c r="F20" s="67">
        <v>13</v>
      </c>
      <c r="G20" s="62">
        <v>59</v>
      </c>
      <c r="H20" s="62">
        <v>38</v>
      </c>
      <c r="I20" s="62">
        <v>21</v>
      </c>
      <c r="K20" s="62">
        <v>455</v>
      </c>
      <c r="L20" s="8">
        <f t="shared" si="1"/>
        <v>58</v>
      </c>
      <c r="M20" s="62">
        <v>110</v>
      </c>
      <c r="N20" s="62">
        <v>287</v>
      </c>
      <c r="O20" s="62">
        <v>177</v>
      </c>
      <c r="P20" s="62">
        <v>110</v>
      </c>
      <c r="Q20" s="8"/>
      <c r="R20" s="62">
        <v>408</v>
      </c>
      <c r="S20" s="62">
        <v>94</v>
      </c>
      <c r="T20" s="62">
        <v>125</v>
      </c>
      <c r="U20" s="62">
        <v>189</v>
      </c>
      <c r="V20" s="62">
        <v>125</v>
      </c>
      <c r="W20" s="8">
        <v>64</v>
      </c>
      <c r="X20" s="8"/>
      <c r="Y20" s="8">
        <v>332</v>
      </c>
      <c r="Z20" s="8">
        <v>74</v>
      </c>
      <c r="AA20" s="8">
        <v>116</v>
      </c>
      <c r="AB20" s="8">
        <v>142</v>
      </c>
      <c r="AC20" s="8">
        <v>57</v>
      </c>
      <c r="AD20" s="8">
        <v>85</v>
      </c>
      <c r="AE20" s="8"/>
      <c r="AF20" s="8">
        <v>366</v>
      </c>
      <c r="AG20" s="8">
        <v>60</v>
      </c>
      <c r="AH20" s="8">
        <v>137</v>
      </c>
      <c r="AI20" s="8">
        <v>169</v>
      </c>
      <c r="AJ20" s="8">
        <v>114</v>
      </c>
      <c r="AK20" s="8">
        <v>55</v>
      </c>
      <c r="AL20" s="8"/>
      <c r="AM20" s="8">
        <v>228</v>
      </c>
      <c r="AN20" s="8">
        <v>43</v>
      </c>
      <c r="AO20" s="8">
        <v>103</v>
      </c>
      <c r="AP20" s="8">
        <v>82</v>
      </c>
      <c r="AQ20" s="8">
        <v>69</v>
      </c>
      <c r="AR20" s="8">
        <v>13</v>
      </c>
      <c r="AS20" s="8"/>
      <c r="AT20" s="8">
        <v>165</v>
      </c>
      <c r="AU20" s="8">
        <v>41</v>
      </c>
      <c r="AV20" s="8">
        <v>51</v>
      </c>
      <c r="AW20" s="8">
        <v>73</v>
      </c>
      <c r="AX20" s="8">
        <v>55</v>
      </c>
      <c r="AY20" s="8">
        <v>17</v>
      </c>
      <c r="AZ20" s="8"/>
      <c r="BA20" s="8">
        <v>122</v>
      </c>
      <c r="BB20" s="8">
        <v>17</v>
      </c>
      <c r="BC20" s="8">
        <v>44.9</v>
      </c>
      <c r="BD20" s="8">
        <v>59.9</v>
      </c>
      <c r="BE20" s="8">
        <v>44</v>
      </c>
      <c r="BF20" s="8">
        <v>15.9</v>
      </c>
      <c r="BG20" s="8"/>
      <c r="BH20" s="8">
        <v>80</v>
      </c>
      <c r="BI20" s="8">
        <v>11</v>
      </c>
      <c r="BJ20" s="8">
        <v>37.6</v>
      </c>
      <c r="BK20" s="8">
        <v>31.2</v>
      </c>
      <c r="BL20" s="8">
        <v>34.799999999999997</v>
      </c>
      <c r="BM20" s="8">
        <v>-3.6</v>
      </c>
    </row>
    <row r="21" spans="3:67" s="3" customFormat="1" ht="17.149999999999999" customHeight="1" x14ac:dyDescent="0.35">
      <c r="C21" s="3" t="s">
        <v>6</v>
      </c>
      <c r="D21" s="67">
        <v>-230</v>
      </c>
      <c r="E21" s="67">
        <f t="shared" si="0"/>
        <v>-96</v>
      </c>
      <c r="F21" s="67">
        <v>-19</v>
      </c>
      <c r="G21" s="62">
        <v>-115</v>
      </c>
      <c r="H21" s="62">
        <v>-127</v>
      </c>
      <c r="I21" s="62">
        <v>12</v>
      </c>
      <c r="K21" s="62">
        <v>413</v>
      </c>
      <c r="L21" s="8">
        <f t="shared" si="1"/>
        <v>44</v>
      </c>
      <c r="M21" s="62">
        <v>101</v>
      </c>
      <c r="N21" s="62">
        <v>268</v>
      </c>
      <c r="O21" s="62">
        <v>168</v>
      </c>
      <c r="P21" s="62">
        <v>100</v>
      </c>
      <c r="Q21" s="8"/>
      <c r="R21" s="62">
        <v>377</v>
      </c>
      <c r="S21" s="62">
        <v>67</v>
      </c>
      <c r="T21" s="62">
        <v>121</v>
      </c>
      <c r="U21" s="62">
        <v>189</v>
      </c>
      <c r="V21" s="62">
        <v>125</v>
      </c>
      <c r="W21" s="8">
        <v>64</v>
      </c>
      <c r="X21" s="8"/>
      <c r="Y21" s="8">
        <v>332</v>
      </c>
      <c r="Z21" s="8">
        <v>74</v>
      </c>
      <c r="AA21" s="8">
        <v>116</v>
      </c>
      <c r="AB21" s="8">
        <v>142</v>
      </c>
      <c r="AC21" s="8">
        <v>57</v>
      </c>
      <c r="AD21" s="8">
        <v>85</v>
      </c>
      <c r="AE21" s="8"/>
      <c r="AF21" s="8">
        <v>358</v>
      </c>
      <c r="AG21" s="8">
        <v>52</v>
      </c>
      <c r="AH21" s="8">
        <v>137</v>
      </c>
      <c r="AI21" s="8">
        <v>169</v>
      </c>
      <c r="AJ21" s="8">
        <v>114</v>
      </c>
      <c r="AK21" s="8">
        <v>55</v>
      </c>
      <c r="AL21" s="8"/>
      <c r="AM21" s="8">
        <v>163</v>
      </c>
      <c r="AN21" s="8">
        <v>17</v>
      </c>
      <c r="AO21" s="8">
        <v>87</v>
      </c>
      <c r="AP21" s="8">
        <v>59</v>
      </c>
      <c r="AQ21" s="8">
        <v>62</v>
      </c>
      <c r="AR21" s="8">
        <v>-3</v>
      </c>
      <c r="AS21" s="8"/>
      <c r="AT21" s="8">
        <v>134</v>
      </c>
      <c r="AU21" s="8">
        <v>30</v>
      </c>
      <c r="AV21" s="8">
        <v>46</v>
      </c>
      <c r="AW21" s="8">
        <v>58</v>
      </c>
      <c r="AX21" s="8">
        <v>46</v>
      </c>
      <c r="AY21" s="8">
        <v>12</v>
      </c>
      <c r="AZ21" s="8"/>
      <c r="BA21" s="8">
        <v>125</v>
      </c>
      <c r="BB21" s="8">
        <v>23</v>
      </c>
      <c r="BC21" s="8">
        <v>44.5</v>
      </c>
      <c r="BD21" s="8">
        <v>57.2</v>
      </c>
      <c r="BE21" s="8">
        <v>42.6</v>
      </c>
      <c r="BF21" s="8">
        <v>14.6</v>
      </c>
      <c r="BG21" s="8"/>
      <c r="BH21" s="8">
        <v>130</v>
      </c>
      <c r="BI21" s="8">
        <v>33</v>
      </c>
      <c r="BJ21" s="8">
        <v>37.200000000000003</v>
      </c>
      <c r="BK21" s="8">
        <v>59.6</v>
      </c>
      <c r="BL21" s="8">
        <v>32.299999999999997</v>
      </c>
      <c r="BM21" s="8">
        <v>27.3</v>
      </c>
    </row>
    <row r="22" spans="3:67" s="3" customFormat="1" ht="17.149999999999999" customHeight="1" x14ac:dyDescent="0.35">
      <c r="C22" s="3" t="s">
        <v>188</v>
      </c>
      <c r="D22" s="67">
        <v>-246</v>
      </c>
      <c r="E22" s="67">
        <f t="shared" si="0"/>
        <v>-74</v>
      </c>
      <c r="F22" s="67">
        <v>-35</v>
      </c>
      <c r="G22" s="62">
        <v>-137</v>
      </c>
      <c r="H22" s="62">
        <v>-139</v>
      </c>
      <c r="I22" s="62">
        <v>2</v>
      </c>
      <c r="K22" s="62">
        <v>398</v>
      </c>
      <c r="L22" s="8">
        <f t="shared" si="1"/>
        <v>41</v>
      </c>
      <c r="M22" s="62">
        <v>98</v>
      </c>
      <c r="N22" s="62">
        <v>259</v>
      </c>
      <c r="O22" s="62">
        <v>164</v>
      </c>
      <c r="P22" s="62">
        <v>95</v>
      </c>
      <c r="Q22" s="8"/>
      <c r="R22" s="62">
        <v>356</v>
      </c>
      <c r="S22" s="62">
        <v>62</v>
      </c>
      <c r="T22" s="62">
        <v>115</v>
      </c>
      <c r="U22" s="62">
        <v>179</v>
      </c>
      <c r="V22" s="62">
        <v>120</v>
      </c>
      <c r="W22" s="8">
        <v>59</v>
      </c>
      <c r="X22" s="8"/>
      <c r="Y22" s="8">
        <v>307</v>
      </c>
      <c r="Z22" s="8">
        <v>67</v>
      </c>
      <c r="AA22" s="8">
        <v>107</v>
      </c>
      <c r="AB22" s="8">
        <v>133</v>
      </c>
      <c r="AC22" s="8">
        <v>53</v>
      </c>
      <c r="AD22" s="8">
        <v>80</v>
      </c>
      <c r="AE22" s="8"/>
      <c r="AF22" s="8">
        <v>205</v>
      </c>
      <c r="AG22" s="8">
        <v>-80</v>
      </c>
      <c r="AH22" s="8">
        <v>128</v>
      </c>
      <c r="AI22" s="8">
        <v>157</v>
      </c>
      <c r="AJ22" s="8">
        <v>108</v>
      </c>
      <c r="AK22" s="8">
        <v>49</v>
      </c>
      <c r="AL22" s="8"/>
      <c r="AM22" s="8">
        <v>125</v>
      </c>
      <c r="AN22" s="8">
        <v>4</v>
      </c>
      <c r="AO22" s="8">
        <v>79</v>
      </c>
      <c r="AP22" s="8">
        <v>42</v>
      </c>
      <c r="AQ22" s="8">
        <v>52</v>
      </c>
      <c r="AR22" s="8">
        <v>-10</v>
      </c>
      <c r="AS22" s="8"/>
      <c r="AT22" s="8">
        <v>116</v>
      </c>
      <c r="AU22" s="8">
        <v>26</v>
      </c>
      <c r="AV22" s="8">
        <v>41</v>
      </c>
      <c r="AW22" s="8">
        <v>49</v>
      </c>
      <c r="AX22" s="8">
        <v>42</v>
      </c>
      <c r="AY22" s="8">
        <v>8</v>
      </c>
      <c r="AZ22" s="8"/>
      <c r="BA22" s="8">
        <v>104</v>
      </c>
      <c r="BB22" s="8">
        <v>18</v>
      </c>
      <c r="BC22" s="8">
        <v>39.799999999999997</v>
      </c>
      <c r="BD22" s="8">
        <v>46.5</v>
      </c>
      <c r="BE22" s="8">
        <v>37.4</v>
      </c>
      <c r="BF22" s="8">
        <v>9.1</v>
      </c>
      <c r="BG22" s="8"/>
      <c r="BH22" s="8">
        <v>94</v>
      </c>
      <c r="BI22" s="8">
        <v>26</v>
      </c>
      <c r="BJ22" s="8">
        <v>27.7</v>
      </c>
      <c r="BK22" s="8">
        <v>40.5</v>
      </c>
      <c r="BL22" s="8">
        <v>22.8</v>
      </c>
      <c r="BM22" s="8">
        <v>17.7</v>
      </c>
    </row>
    <row r="23" spans="3:67" s="3" customFormat="1" ht="17.149999999999999" customHeight="1" thickBot="1" x14ac:dyDescent="0.4">
      <c r="C23" s="5" t="s">
        <v>188</v>
      </c>
      <c r="D23" s="68">
        <v>-246</v>
      </c>
      <c r="E23" s="68">
        <f t="shared" si="0"/>
        <v>-109</v>
      </c>
      <c r="F23" s="68">
        <v>-29</v>
      </c>
      <c r="G23" s="63">
        <v>-108</v>
      </c>
      <c r="H23" s="63">
        <v>-101</v>
      </c>
      <c r="I23" s="63">
        <v>-7</v>
      </c>
      <c r="J23" s="5"/>
      <c r="K23" s="63">
        <v>317</v>
      </c>
      <c r="L23" s="10">
        <f>+K23-M23-N23</f>
        <v>34</v>
      </c>
      <c r="M23" s="63">
        <v>82</v>
      </c>
      <c r="N23" s="63">
        <v>201</v>
      </c>
      <c r="O23" s="63">
        <v>129</v>
      </c>
      <c r="P23" s="63">
        <v>72</v>
      </c>
      <c r="Q23" s="10"/>
      <c r="R23" s="63">
        <v>321</v>
      </c>
      <c r="S23" s="63">
        <v>91</v>
      </c>
      <c r="T23" s="63">
        <v>88</v>
      </c>
      <c r="U23" s="63">
        <v>142</v>
      </c>
      <c r="V23" s="63">
        <v>93</v>
      </c>
      <c r="W23" s="10">
        <v>49</v>
      </c>
      <c r="X23" s="10"/>
      <c r="Y23" s="10">
        <v>251</v>
      </c>
      <c r="Z23" s="10">
        <v>66</v>
      </c>
      <c r="AA23" s="10">
        <v>83</v>
      </c>
      <c r="AB23" s="10">
        <v>102</v>
      </c>
      <c r="AC23" s="10">
        <v>38</v>
      </c>
      <c r="AD23" s="10">
        <v>64</v>
      </c>
      <c r="AE23" s="10"/>
      <c r="AF23" s="10">
        <v>150</v>
      </c>
      <c r="AG23" s="10">
        <v>-75</v>
      </c>
      <c r="AH23" s="10">
        <v>97</v>
      </c>
      <c r="AI23" s="10">
        <v>128</v>
      </c>
      <c r="AJ23" s="10">
        <v>89</v>
      </c>
      <c r="AK23" s="10">
        <v>39</v>
      </c>
      <c r="AL23" s="10"/>
      <c r="AM23" s="10">
        <v>125</v>
      </c>
      <c r="AN23" s="10">
        <v>25</v>
      </c>
      <c r="AO23" s="10">
        <v>57</v>
      </c>
      <c r="AP23" s="10">
        <v>43</v>
      </c>
      <c r="AQ23" s="10">
        <v>57</v>
      </c>
      <c r="AR23" s="10">
        <v>-14</v>
      </c>
      <c r="AS23" s="10"/>
      <c r="AT23" s="10">
        <v>90</v>
      </c>
      <c r="AU23" s="10">
        <v>14</v>
      </c>
      <c r="AV23" s="10">
        <v>38</v>
      </c>
      <c r="AW23" s="10">
        <v>38</v>
      </c>
      <c r="AX23" s="10">
        <v>37</v>
      </c>
      <c r="AY23" s="10">
        <v>3</v>
      </c>
      <c r="AZ23" s="10"/>
      <c r="BA23" s="10">
        <v>89</v>
      </c>
      <c r="BB23" s="10">
        <v>27</v>
      </c>
      <c r="BC23" s="10">
        <v>31.6</v>
      </c>
      <c r="BD23" s="10">
        <v>30.1</v>
      </c>
      <c r="BE23" s="10">
        <v>29</v>
      </c>
      <c r="BF23" s="10">
        <v>1.1000000000000001</v>
      </c>
      <c r="BG23" s="10"/>
      <c r="BH23" s="10">
        <v>39</v>
      </c>
      <c r="BI23" s="10">
        <v>9</v>
      </c>
      <c r="BJ23" s="10">
        <v>4.3</v>
      </c>
      <c r="BK23" s="10">
        <v>25.7</v>
      </c>
      <c r="BL23" s="10">
        <v>14.4</v>
      </c>
      <c r="BM23" s="10">
        <v>11.3</v>
      </c>
    </row>
    <row r="24" spans="3:67" s="3" customFormat="1" ht="12.5" x14ac:dyDescent="0.35">
      <c r="N24" s="55"/>
      <c r="O24" s="55"/>
      <c r="P24" s="55"/>
      <c r="R24" s="55"/>
      <c r="S24" s="55"/>
      <c r="T24" s="55"/>
      <c r="U24" s="55"/>
      <c r="V24" s="55"/>
      <c r="W24" s="55"/>
    </row>
    <row r="25" spans="3:67" s="3" customFormat="1" ht="13" x14ac:dyDescent="0.35">
      <c r="C25" s="4" t="s">
        <v>41</v>
      </c>
      <c r="D25" s="106">
        <v>2023</v>
      </c>
      <c r="E25" s="106"/>
      <c r="F25" s="106"/>
      <c r="G25" s="106"/>
      <c r="H25" s="106"/>
      <c r="I25" s="106"/>
      <c r="J25" s="4"/>
      <c r="K25" s="107">
        <v>2022</v>
      </c>
      <c r="L25" s="107"/>
      <c r="M25" s="107">
        <v>2022</v>
      </c>
      <c r="N25" s="107"/>
      <c r="O25" s="107"/>
      <c r="P25" s="107"/>
      <c r="Q25" s="53"/>
      <c r="R25" s="106">
        <v>2021</v>
      </c>
      <c r="S25" s="106"/>
      <c r="T25" s="106"/>
      <c r="U25" s="106"/>
      <c r="V25" s="106"/>
      <c r="W25" s="106"/>
      <c r="X25" s="53"/>
      <c r="Y25" s="107">
        <v>2020</v>
      </c>
      <c r="Z25" s="107"/>
      <c r="AA25" s="107"/>
      <c r="AB25" s="107"/>
      <c r="AC25" s="107"/>
      <c r="AD25" s="107"/>
      <c r="AE25" s="4"/>
      <c r="AF25" s="106">
        <v>2019</v>
      </c>
      <c r="AG25" s="106"/>
      <c r="AH25" s="106"/>
      <c r="AI25" s="106"/>
      <c r="AJ25" s="106"/>
      <c r="AK25" s="106"/>
      <c r="AL25" s="4"/>
      <c r="AM25" s="106">
        <v>2018</v>
      </c>
      <c r="AN25" s="106"/>
      <c r="AO25" s="106"/>
      <c r="AP25" s="106"/>
      <c r="AQ25" s="106"/>
      <c r="AR25" s="106"/>
      <c r="AS25" s="4"/>
      <c r="AT25" s="106">
        <v>2017</v>
      </c>
      <c r="AU25" s="106"/>
      <c r="AV25" s="106"/>
      <c r="AW25" s="106"/>
      <c r="AX25" s="106"/>
      <c r="AY25" s="106"/>
      <c r="AZ25" s="4"/>
      <c r="BA25" s="106">
        <v>2016</v>
      </c>
      <c r="BB25" s="106"/>
      <c r="BC25" s="106"/>
      <c r="BD25" s="106"/>
      <c r="BE25" s="106"/>
      <c r="BF25" s="106"/>
      <c r="BG25" s="4"/>
      <c r="BH25" s="106">
        <v>2015</v>
      </c>
      <c r="BI25" s="106"/>
      <c r="BJ25" s="106"/>
      <c r="BK25" s="106"/>
      <c r="BL25" s="106"/>
      <c r="BM25" s="106"/>
    </row>
    <row r="26" spans="3:67" s="3" customFormat="1" ht="13" x14ac:dyDescent="0.35">
      <c r="C26" s="69" t="s">
        <v>40</v>
      </c>
      <c r="D26" s="66" t="s">
        <v>37</v>
      </c>
      <c r="E26" s="66" t="s">
        <v>38</v>
      </c>
      <c r="F26" s="66" t="s">
        <v>33</v>
      </c>
      <c r="G26" s="66" t="s">
        <v>34</v>
      </c>
      <c r="H26" s="66" t="s">
        <v>35</v>
      </c>
      <c r="I26" s="66" t="s">
        <v>36</v>
      </c>
      <c r="J26" s="69"/>
      <c r="K26" s="66" t="s">
        <v>37</v>
      </c>
      <c r="L26" s="66" t="s">
        <v>38</v>
      </c>
      <c r="M26" s="66" t="s">
        <v>33</v>
      </c>
      <c r="N26" s="66" t="s">
        <v>34</v>
      </c>
      <c r="O26" s="66" t="s">
        <v>35</v>
      </c>
      <c r="P26" s="66" t="s">
        <v>36</v>
      </c>
      <c r="Q26" s="66"/>
      <c r="R26" s="66" t="s">
        <v>37</v>
      </c>
      <c r="S26" s="66" t="s">
        <v>38</v>
      </c>
      <c r="T26" s="66" t="s">
        <v>33</v>
      </c>
      <c r="U26" s="66" t="s">
        <v>34</v>
      </c>
      <c r="V26" s="66" t="s">
        <v>35</v>
      </c>
      <c r="W26" s="66" t="s">
        <v>36</v>
      </c>
      <c r="X26" s="66"/>
      <c r="Y26" s="66" t="s">
        <v>37</v>
      </c>
      <c r="Z26" s="66" t="s">
        <v>38</v>
      </c>
      <c r="AA26" s="66" t="s">
        <v>33</v>
      </c>
      <c r="AB26" s="66" t="s">
        <v>34</v>
      </c>
      <c r="AC26" s="66" t="s">
        <v>35</v>
      </c>
      <c r="AD26" s="66" t="s">
        <v>36</v>
      </c>
      <c r="AE26" s="70"/>
      <c r="AF26" s="66" t="s">
        <v>37</v>
      </c>
      <c r="AG26" s="66" t="s">
        <v>38</v>
      </c>
      <c r="AH26" s="66" t="s">
        <v>33</v>
      </c>
      <c r="AI26" s="66" t="s">
        <v>34</v>
      </c>
      <c r="AJ26" s="66" t="s">
        <v>35</v>
      </c>
      <c r="AK26" s="66" t="s">
        <v>36</v>
      </c>
      <c r="AL26" s="70"/>
      <c r="AM26" s="66" t="s">
        <v>37</v>
      </c>
      <c r="AN26" s="66" t="s">
        <v>38</v>
      </c>
      <c r="AO26" s="66" t="s">
        <v>33</v>
      </c>
      <c r="AP26" s="66" t="s">
        <v>34</v>
      </c>
      <c r="AQ26" s="66" t="s">
        <v>35</v>
      </c>
      <c r="AR26" s="66" t="s">
        <v>36</v>
      </c>
      <c r="AS26" s="70"/>
      <c r="AT26" s="66" t="s">
        <v>37</v>
      </c>
      <c r="AU26" s="66" t="s">
        <v>38</v>
      </c>
      <c r="AV26" s="66" t="s">
        <v>33</v>
      </c>
      <c r="AW26" s="66" t="s">
        <v>34</v>
      </c>
      <c r="AX26" s="66" t="s">
        <v>35</v>
      </c>
      <c r="AY26" s="66" t="s">
        <v>36</v>
      </c>
      <c r="AZ26" s="70"/>
      <c r="BA26" s="66" t="s">
        <v>37</v>
      </c>
      <c r="BB26" s="66" t="s">
        <v>38</v>
      </c>
      <c r="BC26" s="66" t="s">
        <v>33</v>
      </c>
      <c r="BD26" s="66" t="s">
        <v>34</v>
      </c>
      <c r="BE26" s="66" t="s">
        <v>35</v>
      </c>
      <c r="BF26" s="66" t="s">
        <v>36</v>
      </c>
      <c r="BG26" s="70"/>
      <c r="BH26" s="66" t="s">
        <v>37</v>
      </c>
      <c r="BI26" s="66" t="s">
        <v>38</v>
      </c>
      <c r="BJ26" s="66" t="s">
        <v>33</v>
      </c>
      <c r="BK26" s="66" t="s">
        <v>34</v>
      </c>
      <c r="BL26" s="66" t="s">
        <v>35</v>
      </c>
      <c r="BM26" s="66" t="s">
        <v>36</v>
      </c>
    </row>
    <row r="27" spans="3:67" s="3" customFormat="1" ht="4.4000000000000004" customHeight="1" x14ac:dyDescent="0.35">
      <c r="D27" s="79"/>
      <c r="E27" s="79"/>
      <c r="F27" s="79"/>
      <c r="M27" s="55"/>
      <c r="N27" s="55"/>
      <c r="O27" s="55"/>
      <c r="P27" s="55"/>
      <c r="R27" s="55"/>
      <c r="S27" s="55"/>
      <c r="T27" s="55"/>
      <c r="U27" s="55"/>
      <c r="V27" s="55"/>
      <c r="W27" s="55"/>
    </row>
    <row r="28" spans="3:67" s="3" customFormat="1" ht="17.149999999999999" customHeight="1" x14ac:dyDescent="0.35">
      <c r="C28" s="3" t="s">
        <v>8</v>
      </c>
      <c r="D28" s="67">
        <v>3454</v>
      </c>
      <c r="E28" s="67">
        <v>3454</v>
      </c>
      <c r="F28" s="67">
        <f>3972-395</f>
        <v>3577</v>
      </c>
      <c r="G28" s="62">
        <f>3982-395</f>
        <v>3587</v>
      </c>
      <c r="H28" s="62">
        <f>3982-395</f>
        <v>3587</v>
      </c>
      <c r="I28" s="62">
        <f>3873-395</f>
        <v>3478</v>
      </c>
      <c r="K28" s="62">
        <v>3572</v>
      </c>
      <c r="L28" s="3">
        <v>3750</v>
      </c>
      <c r="M28" s="55">
        <v>3705</v>
      </c>
      <c r="N28" s="8">
        <v>3673</v>
      </c>
      <c r="O28" s="8">
        <v>3673</v>
      </c>
      <c r="P28" s="55">
        <v>3461</v>
      </c>
      <c r="Q28" s="8"/>
      <c r="R28" s="62">
        <v>3400</v>
      </c>
      <c r="S28" s="62">
        <v>3400</v>
      </c>
      <c r="T28" s="62">
        <v>3291</v>
      </c>
      <c r="U28" s="62">
        <v>3186</v>
      </c>
      <c r="V28" s="64">
        <v>3186</v>
      </c>
      <c r="W28" s="8">
        <v>3045</v>
      </c>
      <c r="X28" s="8"/>
      <c r="Y28" s="8">
        <v>2909</v>
      </c>
      <c r="Z28" s="8">
        <v>2909</v>
      </c>
      <c r="AA28" s="8">
        <v>2979</v>
      </c>
      <c r="AB28" s="8">
        <v>2919</v>
      </c>
      <c r="AC28" s="8">
        <v>2919</v>
      </c>
      <c r="AD28" s="8">
        <v>2947</v>
      </c>
      <c r="AE28" s="8"/>
      <c r="AF28" s="8">
        <v>2716</v>
      </c>
      <c r="AG28" s="8">
        <v>2716</v>
      </c>
      <c r="AH28" s="8">
        <v>2862</v>
      </c>
      <c r="AI28" s="8">
        <v>2833</v>
      </c>
      <c r="AJ28" s="8">
        <v>2833</v>
      </c>
      <c r="AK28" s="8">
        <v>2582</v>
      </c>
      <c r="AL28" s="8"/>
      <c r="AM28" s="8">
        <v>2421</v>
      </c>
      <c r="AN28" s="8">
        <v>2541</v>
      </c>
      <c r="AO28" s="8">
        <v>2541</v>
      </c>
      <c r="AP28" s="8">
        <v>2617</v>
      </c>
      <c r="AQ28" s="8">
        <v>2617</v>
      </c>
      <c r="AR28" s="8">
        <v>2455</v>
      </c>
      <c r="AS28" s="8"/>
      <c r="AT28" s="8">
        <v>1327</v>
      </c>
      <c r="AU28" s="8">
        <v>1327</v>
      </c>
      <c r="AV28" s="8">
        <v>1286</v>
      </c>
      <c r="AW28" s="8">
        <v>1316</v>
      </c>
      <c r="AX28" s="8">
        <v>1316</v>
      </c>
      <c r="AY28" s="8">
        <v>1286</v>
      </c>
      <c r="AZ28" s="8"/>
      <c r="BA28" s="8">
        <v>1189</v>
      </c>
      <c r="BB28" s="8">
        <v>1127</v>
      </c>
      <c r="BC28" s="8">
        <v>1127</v>
      </c>
      <c r="BD28" s="8">
        <v>1125.5999999999999</v>
      </c>
      <c r="BE28" s="8">
        <v>1125.5999999999999</v>
      </c>
      <c r="BF28" s="8">
        <v>1181.5999999999999</v>
      </c>
      <c r="BG28" s="8"/>
      <c r="BH28" s="8">
        <v>1246</v>
      </c>
      <c r="BI28" s="8">
        <v>1246</v>
      </c>
      <c r="BJ28" s="8">
        <v>1237.9000000000001</v>
      </c>
      <c r="BK28" s="8">
        <v>1352.9</v>
      </c>
      <c r="BL28" s="8">
        <v>1352.9</v>
      </c>
      <c r="BM28" s="8">
        <v>1406.3</v>
      </c>
      <c r="BN28" s="7"/>
      <c r="BO28" s="7"/>
    </row>
    <row r="29" spans="3:67" s="3" customFormat="1" ht="17.149999999999999" customHeight="1" x14ac:dyDescent="0.35">
      <c r="C29" s="3" t="s">
        <v>9</v>
      </c>
      <c r="D29" s="67">
        <v>2334</v>
      </c>
      <c r="E29" s="67">
        <v>2334</v>
      </c>
      <c r="F29" s="67">
        <v>2405</v>
      </c>
      <c r="G29" s="62">
        <v>2341</v>
      </c>
      <c r="H29" s="62">
        <v>2341</v>
      </c>
      <c r="I29" s="62">
        <v>2223</v>
      </c>
      <c r="K29" s="62">
        <v>2142</v>
      </c>
      <c r="L29" s="3">
        <v>2142</v>
      </c>
      <c r="M29" s="62">
        <v>2034</v>
      </c>
      <c r="N29" s="62">
        <v>1983</v>
      </c>
      <c r="O29" s="62">
        <v>1983</v>
      </c>
      <c r="P29" s="62">
        <v>1921</v>
      </c>
      <c r="Q29" s="8"/>
      <c r="R29" s="62">
        <v>1852</v>
      </c>
      <c r="S29" s="62">
        <v>1852</v>
      </c>
      <c r="T29" s="62">
        <v>1832</v>
      </c>
      <c r="U29" s="62">
        <v>1844</v>
      </c>
      <c r="V29" s="64">
        <v>1844</v>
      </c>
      <c r="W29" s="8">
        <v>1893</v>
      </c>
      <c r="X29" s="8"/>
      <c r="Y29" s="8">
        <v>1811</v>
      </c>
      <c r="Z29" s="8">
        <v>1811</v>
      </c>
      <c r="AA29" s="8">
        <v>1871</v>
      </c>
      <c r="AB29" s="8">
        <v>1860</v>
      </c>
      <c r="AC29" s="8">
        <v>1860</v>
      </c>
      <c r="AD29" s="8">
        <v>1837</v>
      </c>
      <c r="AE29" s="8"/>
      <c r="AF29" s="8">
        <v>1805</v>
      </c>
      <c r="AG29" s="8">
        <v>1805</v>
      </c>
      <c r="AH29" s="8">
        <v>1743</v>
      </c>
      <c r="AI29" s="8">
        <v>1693</v>
      </c>
      <c r="AJ29" s="8">
        <v>1693</v>
      </c>
      <c r="AK29" s="8">
        <v>1809</v>
      </c>
      <c r="AL29" s="8"/>
      <c r="AM29" s="8">
        <v>1582</v>
      </c>
      <c r="AN29" s="8"/>
      <c r="AO29" s="8"/>
      <c r="AP29" s="8"/>
      <c r="AQ29" s="8"/>
      <c r="AR29" s="8"/>
      <c r="AS29" s="8"/>
      <c r="AT29" s="8">
        <v>907</v>
      </c>
      <c r="AU29" s="8"/>
      <c r="AV29" s="46"/>
      <c r="AW29" s="46"/>
      <c r="AX29" s="46"/>
      <c r="AY29" s="8"/>
      <c r="AZ29" s="8"/>
      <c r="BA29" s="8">
        <v>760</v>
      </c>
      <c r="BB29" s="8"/>
      <c r="BC29" s="8"/>
      <c r="BD29" s="8"/>
      <c r="BE29" s="8"/>
      <c r="BF29" s="8"/>
      <c r="BG29" s="8"/>
      <c r="BH29" s="8">
        <v>730</v>
      </c>
      <c r="BI29" s="8"/>
      <c r="BJ29" s="8"/>
      <c r="BK29" s="8"/>
      <c r="BL29" s="8"/>
      <c r="BM29" s="8"/>
      <c r="BN29" s="7"/>
      <c r="BO29" s="7"/>
    </row>
    <row r="30" spans="3:67" s="3" customFormat="1" ht="17.149999999999999" customHeight="1" x14ac:dyDescent="0.35">
      <c r="C30" s="3" t="s">
        <v>10</v>
      </c>
      <c r="D30" s="67">
        <v>165</v>
      </c>
      <c r="E30" s="67">
        <f>+D30-F30-G30</f>
        <v>57</v>
      </c>
      <c r="F30" s="67">
        <v>33</v>
      </c>
      <c r="G30" s="62">
        <v>75</v>
      </c>
      <c r="H30" s="62">
        <v>38</v>
      </c>
      <c r="I30" s="62">
        <v>37</v>
      </c>
      <c r="K30" s="62">
        <v>266</v>
      </c>
      <c r="L30" s="3">
        <v>117</v>
      </c>
      <c r="M30" s="62">
        <v>65</v>
      </c>
      <c r="N30" s="62">
        <v>84</v>
      </c>
      <c r="O30" s="62">
        <v>42</v>
      </c>
      <c r="P30" s="62">
        <v>42</v>
      </c>
      <c r="Q30" s="8"/>
      <c r="R30" s="62">
        <v>197</v>
      </c>
      <c r="S30" s="62">
        <v>92</v>
      </c>
      <c r="T30" s="62">
        <v>44</v>
      </c>
      <c r="U30" s="62">
        <v>61</v>
      </c>
      <c r="V30" s="64">
        <v>34</v>
      </c>
      <c r="W30" s="8">
        <v>27</v>
      </c>
      <c r="X30" s="8"/>
      <c r="Y30" s="8">
        <v>134</v>
      </c>
      <c r="Z30" s="8">
        <v>69</v>
      </c>
      <c r="AA30" s="8">
        <v>22</v>
      </c>
      <c r="AB30" s="8">
        <v>43</v>
      </c>
      <c r="AC30" s="8">
        <v>22</v>
      </c>
      <c r="AD30" s="8">
        <v>21</v>
      </c>
      <c r="AE30" s="8"/>
      <c r="AF30" s="8">
        <v>126</v>
      </c>
      <c r="AG30" s="8">
        <v>70</v>
      </c>
      <c r="AH30" s="8">
        <v>29</v>
      </c>
      <c r="AI30" s="8">
        <v>27</v>
      </c>
      <c r="AJ30" s="8">
        <v>16</v>
      </c>
      <c r="AK30" s="8">
        <v>11</v>
      </c>
      <c r="AL30" s="8"/>
      <c r="AM30" s="8">
        <v>138</v>
      </c>
      <c r="AN30" s="8">
        <v>-50</v>
      </c>
      <c r="AO30" s="8">
        <v>23</v>
      </c>
      <c r="AP30" s="8">
        <v>165</v>
      </c>
      <c r="AQ30" s="8">
        <v>31</v>
      </c>
      <c r="AR30" s="8">
        <v>133</v>
      </c>
      <c r="AS30" s="8"/>
      <c r="AT30" s="8">
        <v>110</v>
      </c>
      <c r="AU30" s="8">
        <v>72</v>
      </c>
      <c r="AV30" s="8">
        <v>8</v>
      </c>
      <c r="AW30" s="8">
        <v>30</v>
      </c>
      <c r="AX30" s="8">
        <v>7</v>
      </c>
      <c r="AY30" s="8">
        <v>23</v>
      </c>
      <c r="AZ30" s="8"/>
      <c r="BA30" s="8">
        <v>83</v>
      </c>
      <c r="BB30" s="8">
        <v>45</v>
      </c>
      <c r="BC30" s="8">
        <v>23</v>
      </c>
      <c r="BD30" s="8">
        <v>15.2</v>
      </c>
      <c r="BE30" s="8">
        <v>4.5999999999999996</v>
      </c>
      <c r="BF30" s="8">
        <v>11</v>
      </c>
      <c r="BG30" s="8"/>
      <c r="BH30" s="8">
        <v>61</v>
      </c>
      <c r="BI30" s="8">
        <v>21</v>
      </c>
      <c r="BJ30" s="8">
        <v>14.2</v>
      </c>
      <c r="BK30" s="8">
        <v>25.7</v>
      </c>
      <c r="BL30" s="8">
        <v>10</v>
      </c>
      <c r="BM30" s="8">
        <v>16</v>
      </c>
      <c r="BN30" s="7"/>
      <c r="BO30" s="7"/>
    </row>
    <row r="31" spans="3:67" s="3" customFormat="1" ht="17.149999999999999" customHeight="1" x14ac:dyDescent="0.35">
      <c r="C31" s="3" t="s">
        <v>152</v>
      </c>
      <c r="D31" s="67">
        <v>0</v>
      </c>
      <c r="E31" s="67">
        <v>0</v>
      </c>
      <c r="F31" s="67">
        <v>0</v>
      </c>
      <c r="G31" s="62">
        <v>0</v>
      </c>
      <c r="H31" s="62">
        <v>0</v>
      </c>
      <c r="I31" s="62">
        <v>0</v>
      </c>
      <c r="K31" s="62">
        <v>0</v>
      </c>
      <c r="L31" s="62">
        <v>0</v>
      </c>
      <c r="M31" s="62">
        <v>0</v>
      </c>
      <c r="N31" s="62">
        <v>0</v>
      </c>
      <c r="O31" s="62">
        <v>0</v>
      </c>
      <c r="P31" s="62">
        <v>0</v>
      </c>
      <c r="Q31" s="8"/>
      <c r="R31" s="62">
        <v>238</v>
      </c>
      <c r="S31" s="62">
        <v>112</v>
      </c>
      <c r="T31" s="62">
        <v>126</v>
      </c>
      <c r="U31" s="62">
        <v>0</v>
      </c>
      <c r="V31" s="64">
        <v>0</v>
      </c>
      <c r="W31" s="8">
        <v>0</v>
      </c>
      <c r="X31" s="8"/>
      <c r="Y31" s="8">
        <v>72</v>
      </c>
      <c r="Z31" s="8">
        <v>-2</v>
      </c>
      <c r="AA31" s="8">
        <v>0</v>
      </c>
      <c r="AB31" s="8">
        <v>74</v>
      </c>
      <c r="AC31" s="8">
        <v>0</v>
      </c>
      <c r="AD31" s="8">
        <v>74</v>
      </c>
      <c r="AE31" s="8"/>
      <c r="AF31" s="8">
        <v>-20</v>
      </c>
      <c r="AG31" s="8">
        <v>-102</v>
      </c>
      <c r="AH31" s="8">
        <v>0</v>
      </c>
      <c r="AI31" s="8">
        <v>82</v>
      </c>
      <c r="AJ31" s="8">
        <v>58</v>
      </c>
      <c r="AK31" s="8">
        <v>24</v>
      </c>
      <c r="AL31" s="8"/>
      <c r="AM31" s="8">
        <v>839</v>
      </c>
      <c r="AN31" s="8">
        <v>95</v>
      </c>
      <c r="AO31" s="8">
        <v>0</v>
      </c>
      <c r="AP31" s="8">
        <v>744</v>
      </c>
      <c r="AQ31" s="8">
        <v>25</v>
      </c>
      <c r="AR31" s="8">
        <v>720</v>
      </c>
      <c r="AS31" s="8"/>
      <c r="AT31" s="8">
        <v>35</v>
      </c>
      <c r="AU31" s="8">
        <v>0</v>
      </c>
      <c r="AV31" s="8">
        <v>0</v>
      </c>
      <c r="AW31" s="8">
        <v>35</v>
      </c>
      <c r="AX31" s="8">
        <v>35</v>
      </c>
      <c r="AY31" s="8">
        <v>0</v>
      </c>
      <c r="AZ31" s="8"/>
      <c r="BA31" s="8">
        <v>31</v>
      </c>
      <c r="BB31" s="8">
        <v>31</v>
      </c>
      <c r="BC31" s="8">
        <v>0</v>
      </c>
      <c r="BD31" s="8">
        <v>0</v>
      </c>
      <c r="BE31" s="8">
        <v>0</v>
      </c>
      <c r="BF31" s="8"/>
      <c r="BG31" s="8"/>
      <c r="BH31" s="8">
        <v>0</v>
      </c>
      <c r="BI31" s="8">
        <v>0</v>
      </c>
      <c r="BJ31" s="8">
        <v>0</v>
      </c>
      <c r="BK31" s="8">
        <v>30.4</v>
      </c>
      <c r="BL31" s="8">
        <v>0</v>
      </c>
      <c r="BM31" s="8">
        <v>30.4</v>
      </c>
      <c r="BN31" s="7"/>
      <c r="BO31" s="7"/>
    </row>
    <row r="32" spans="3:67" s="3" customFormat="1" ht="17.149999999999999" customHeight="1" x14ac:dyDescent="0.35">
      <c r="C32" s="3" t="s">
        <v>11</v>
      </c>
      <c r="D32" s="67">
        <v>481</v>
      </c>
      <c r="E32" s="67">
        <v>481</v>
      </c>
      <c r="F32" s="67">
        <v>437</v>
      </c>
      <c r="G32" s="62">
        <v>534</v>
      </c>
      <c r="H32" s="62">
        <v>534</v>
      </c>
      <c r="I32" s="62">
        <v>540</v>
      </c>
      <c r="K32" s="62">
        <v>242</v>
      </c>
      <c r="L32" s="3">
        <v>242</v>
      </c>
      <c r="M32" s="62">
        <v>205</v>
      </c>
      <c r="N32" s="62">
        <v>178</v>
      </c>
      <c r="O32" s="62">
        <v>178</v>
      </c>
      <c r="P32" s="62">
        <v>198</v>
      </c>
      <c r="Q32" s="8"/>
      <c r="R32" s="62">
        <v>65</v>
      </c>
      <c r="S32" s="62">
        <v>65</v>
      </c>
      <c r="T32" s="62">
        <v>39</v>
      </c>
      <c r="U32" s="62">
        <v>82</v>
      </c>
      <c r="V32" s="64">
        <v>82</v>
      </c>
      <c r="W32" s="8">
        <v>146</v>
      </c>
      <c r="X32" s="8"/>
      <c r="Y32" s="8">
        <v>55</v>
      </c>
      <c r="Z32" s="8">
        <v>55</v>
      </c>
      <c r="AA32" s="8">
        <v>79</v>
      </c>
      <c r="AB32" s="8">
        <v>106</v>
      </c>
      <c r="AC32" s="8">
        <v>106</v>
      </c>
      <c r="AD32" s="8">
        <v>148</v>
      </c>
      <c r="AE32" s="8"/>
      <c r="AF32" s="8">
        <v>48</v>
      </c>
      <c r="AG32" s="8">
        <v>48</v>
      </c>
      <c r="AH32" s="8">
        <v>45</v>
      </c>
      <c r="AI32" s="8">
        <v>68</v>
      </c>
      <c r="AJ32" s="8">
        <v>68</v>
      </c>
      <c r="AK32" s="8">
        <v>101</v>
      </c>
      <c r="AL32" s="8"/>
      <c r="AM32" s="8">
        <v>8</v>
      </c>
      <c r="AN32" s="8"/>
      <c r="AO32" s="8"/>
      <c r="AP32" s="8"/>
      <c r="AQ32" s="8"/>
      <c r="AR32" s="8"/>
      <c r="AS32" s="8"/>
      <c r="AT32" s="8">
        <v>58</v>
      </c>
      <c r="AU32" s="8"/>
      <c r="AV32" s="8"/>
      <c r="AW32" s="8"/>
      <c r="AX32" s="8"/>
      <c r="AY32" s="8"/>
      <c r="AZ32" s="8"/>
      <c r="BA32" s="8">
        <v>-66</v>
      </c>
      <c r="BB32" s="8"/>
      <c r="BC32" s="8"/>
      <c r="BD32" s="8"/>
      <c r="BE32" s="8"/>
      <c r="BF32" s="8"/>
      <c r="BG32" s="8"/>
      <c r="BH32" s="8">
        <v>-114</v>
      </c>
      <c r="BI32" s="8"/>
      <c r="BJ32" s="8"/>
      <c r="BK32" s="8"/>
      <c r="BL32" s="8"/>
      <c r="BM32" s="8"/>
      <c r="BN32" s="7"/>
      <c r="BO32" s="7"/>
    </row>
    <row r="33" spans="3:67" s="3" customFormat="1" ht="17.149999999999999" customHeight="1" x14ac:dyDescent="0.35">
      <c r="C33" s="3" t="s">
        <v>12</v>
      </c>
      <c r="D33" s="67">
        <v>1678</v>
      </c>
      <c r="E33" s="67">
        <v>1678</v>
      </c>
      <c r="F33" s="67">
        <v>1860</v>
      </c>
      <c r="G33" s="62">
        <v>1787</v>
      </c>
      <c r="H33" s="62">
        <v>1787</v>
      </c>
      <c r="I33" s="62">
        <v>1901</v>
      </c>
      <c r="K33" s="62">
        <v>1938</v>
      </c>
      <c r="L33" s="3">
        <v>1938</v>
      </c>
      <c r="M33" s="62">
        <v>1868</v>
      </c>
      <c r="N33" s="62">
        <v>1859</v>
      </c>
      <c r="O33" s="62">
        <v>1859</v>
      </c>
      <c r="P33" s="62">
        <v>1808</v>
      </c>
      <c r="Q33" s="8"/>
      <c r="R33" s="62">
        <v>1814</v>
      </c>
      <c r="S33" s="62">
        <v>1814</v>
      </c>
      <c r="T33" s="62">
        <v>1693</v>
      </c>
      <c r="U33" s="62">
        <v>1644</v>
      </c>
      <c r="V33" s="64">
        <v>1644</v>
      </c>
      <c r="W33" s="8">
        <v>1553</v>
      </c>
      <c r="X33" s="8"/>
      <c r="Y33" s="8">
        <v>1509</v>
      </c>
      <c r="Z33" s="8">
        <v>1509</v>
      </c>
      <c r="AA33" s="8">
        <v>1477</v>
      </c>
      <c r="AB33" s="8">
        <v>1479</v>
      </c>
      <c r="AC33" s="8">
        <v>1479</v>
      </c>
      <c r="AD33" s="8">
        <v>1461</v>
      </c>
      <c r="AE33" s="8"/>
      <c r="AF33" s="8">
        <v>1371</v>
      </c>
      <c r="AG33" s="8">
        <v>1371</v>
      </c>
      <c r="AH33" s="8">
        <v>1258</v>
      </c>
      <c r="AI33" s="8">
        <v>1180</v>
      </c>
      <c r="AJ33" s="8">
        <v>1180</v>
      </c>
      <c r="AK33" s="8">
        <v>1046</v>
      </c>
      <c r="AL33" s="8"/>
      <c r="AM33" s="8">
        <v>1000</v>
      </c>
      <c r="AN33" s="8">
        <v>1000</v>
      </c>
      <c r="AO33" s="8">
        <v>978</v>
      </c>
      <c r="AP33" s="8">
        <v>926</v>
      </c>
      <c r="AQ33" s="8">
        <v>926</v>
      </c>
      <c r="AR33" s="8">
        <v>370</v>
      </c>
      <c r="AS33" s="8"/>
      <c r="AT33" s="8">
        <v>377</v>
      </c>
      <c r="AU33" s="8">
        <v>377</v>
      </c>
      <c r="AV33" s="8">
        <v>355</v>
      </c>
      <c r="AW33" s="8">
        <v>343</v>
      </c>
      <c r="AX33" s="8">
        <v>343</v>
      </c>
      <c r="AY33" s="8">
        <v>323</v>
      </c>
      <c r="AZ33" s="8"/>
      <c r="BA33" s="8">
        <v>278</v>
      </c>
      <c r="BB33" s="8">
        <v>278</v>
      </c>
      <c r="BC33" s="8">
        <v>232.4</v>
      </c>
      <c r="BD33" s="8">
        <v>281.8</v>
      </c>
      <c r="BE33" s="8">
        <v>281.8</v>
      </c>
      <c r="BF33" s="8">
        <v>259.3</v>
      </c>
      <c r="BG33" s="8"/>
      <c r="BH33" s="8">
        <v>255</v>
      </c>
      <c r="BI33" s="8">
        <v>255</v>
      </c>
      <c r="BJ33" s="8">
        <v>208.7</v>
      </c>
      <c r="BK33" s="8">
        <v>221.5</v>
      </c>
      <c r="BL33" s="8">
        <v>221.5</v>
      </c>
      <c r="BM33" s="8">
        <v>215.5</v>
      </c>
      <c r="BN33" s="7"/>
      <c r="BO33" s="7"/>
    </row>
    <row r="34" spans="3:67" s="3" customFormat="1" ht="17.149999999999999" customHeight="1" thickBot="1" x14ac:dyDescent="0.4">
      <c r="C34" s="5" t="s">
        <v>13</v>
      </c>
      <c r="D34" s="68">
        <v>887</v>
      </c>
      <c r="E34" s="68">
        <v>887</v>
      </c>
      <c r="F34" s="68">
        <v>844</v>
      </c>
      <c r="G34" s="63">
        <v>875</v>
      </c>
      <c r="H34" s="63">
        <v>875</v>
      </c>
      <c r="I34" s="63">
        <v>804</v>
      </c>
      <c r="J34" s="5"/>
      <c r="K34" s="63">
        <v>492</v>
      </c>
      <c r="L34" s="5">
        <v>492</v>
      </c>
      <c r="M34" s="63">
        <v>368</v>
      </c>
      <c r="N34" s="63">
        <v>343</v>
      </c>
      <c r="O34" s="63">
        <v>343</v>
      </c>
      <c r="P34" s="63">
        <v>452</v>
      </c>
      <c r="Q34" s="10"/>
      <c r="R34" s="63">
        <v>350</v>
      </c>
      <c r="S34" s="63">
        <v>350</v>
      </c>
      <c r="T34" s="63">
        <v>181</v>
      </c>
      <c r="U34" s="63">
        <v>149</v>
      </c>
      <c r="V34" s="65">
        <v>149</v>
      </c>
      <c r="W34" s="10">
        <v>277</v>
      </c>
      <c r="X34" s="10"/>
      <c r="Y34" s="10">
        <v>230</v>
      </c>
      <c r="Z34" s="10">
        <v>230</v>
      </c>
      <c r="AA34" s="10">
        <v>273</v>
      </c>
      <c r="AB34" s="10">
        <v>398</v>
      </c>
      <c r="AC34" s="10">
        <v>398</v>
      </c>
      <c r="AD34" s="10">
        <v>504</v>
      </c>
      <c r="AE34" s="10"/>
      <c r="AF34" s="10">
        <v>407</v>
      </c>
      <c r="AG34" s="10">
        <v>407</v>
      </c>
      <c r="AH34" s="10">
        <v>471</v>
      </c>
      <c r="AI34" s="10">
        <v>602</v>
      </c>
      <c r="AJ34" s="10">
        <v>602</v>
      </c>
      <c r="AK34" s="10">
        <v>659</v>
      </c>
      <c r="AL34" s="10"/>
      <c r="AM34" s="10">
        <v>525</v>
      </c>
      <c r="AN34" s="10">
        <v>525</v>
      </c>
      <c r="AO34" s="10">
        <v>598</v>
      </c>
      <c r="AP34" s="10">
        <v>723</v>
      </c>
      <c r="AQ34" s="10">
        <v>723</v>
      </c>
      <c r="AR34" s="10">
        <v>1352</v>
      </c>
      <c r="AS34" s="10"/>
      <c r="AT34" s="10">
        <v>460</v>
      </c>
      <c r="AU34" s="10">
        <v>460</v>
      </c>
      <c r="AV34" s="10">
        <v>435</v>
      </c>
      <c r="AW34" s="10">
        <v>477</v>
      </c>
      <c r="AX34" s="10">
        <v>477</v>
      </c>
      <c r="AY34" s="10">
        <v>483</v>
      </c>
      <c r="AZ34" s="10"/>
      <c r="BA34" s="10">
        <v>387</v>
      </c>
      <c r="BB34" s="10">
        <v>387</v>
      </c>
      <c r="BC34" s="10">
        <v>385</v>
      </c>
      <c r="BD34" s="10">
        <v>132.4</v>
      </c>
      <c r="BE34" s="10">
        <v>432.4</v>
      </c>
      <c r="BF34" s="10">
        <v>489.7</v>
      </c>
      <c r="BG34" s="10"/>
      <c r="BH34" s="10">
        <v>445</v>
      </c>
      <c r="BI34" s="10">
        <v>445</v>
      </c>
      <c r="BJ34" s="10">
        <v>476</v>
      </c>
      <c r="BK34" s="10">
        <v>559.70000000000005</v>
      </c>
      <c r="BL34" s="10">
        <v>559.70000000000005</v>
      </c>
      <c r="BM34" s="10">
        <v>642.6</v>
      </c>
      <c r="BN34" s="7"/>
      <c r="BO34" s="7"/>
    </row>
    <row r="35" spans="3:67" s="3" customFormat="1" ht="12.5" x14ac:dyDescent="0.35">
      <c r="N35" s="55"/>
      <c r="O35" s="55"/>
      <c r="P35" s="55"/>
      <c r="R35" s="55"/>
      <c r="S35" s="55"/>
      <c r="T35" s="55"/>
      <c r="U35" s="55"/>
      <c r="V35" s="55"/>
      <c r="W35" s="55"/>
    </row>
    <row r="36" spans="3:67" s="3" customFormat="1" ht="13" x14ac:dyDescent="0.35">
      <c r="C36" s="4" t="s">
        <v>14</v>
      </c>
      <c r="D36" s="106">
        <v>2023</v>
      </c>
      <c r="E36" s="106"/>
      <c r="F36" s="106"/>
      <c r="G36" s="106"/>
      <c r="H36" s="106"/>
      <c r="I36" s="106"/>
      <c r="J36" s="4"/>
      <c r="K36" s="107">
        <v>2022</v>
      </c>
      <c r="L36" s="107"/>
      <c r="M36" s="107">
        <v>2022</v>
      </c>
      <c r="N36" s="107"/>
      <c r="O36" s="107"/>
      <c r="P36" s="107"/>
      <c r="Q36" s="53"/>
      <c r="R36" s="106">
        <v>2021</v>
      </c>
      <c r="S36" s="106"/>
      <c r="T36" s="106"/>
      <c r="U36" s="106"/>
      <c r="V36" s="106"/>
      <c r="W36" s="106"/>
      <c r="X36" s="53"/>
      <c r="Y36" s="107">
        <v>2020</v>
      </c>
      <c r="Z36" s="107"/>
      <c r="AA36" s="107"/>
      <c r="AB36" s="107"/>
      <c r="AC36" s="107"/>
      <c r="AD36" s="107"/>
      <c r="AE36" s="4"/>
      <c r="AF36" s="106">
        <v>2019</v>
      </c>
      <c r="AG36" s="106"/>
      <c r="AH36" s="106"/>
      <c r="AI36" s="106"/>
      <c r="AJ36" s="106"/>
      <c r="AK36" s="106"/>
      <c r="AL36" s="4"/>
      <c r="AM36" s="106">
        <v>2018</v>
      </c>
      <c r="AN36" s="106"/>
      <c r="AO36" s="106"/>
      <c r="AP36" s="106"/>
      <c r="AQ36" s="106"/>
      <c r="AR36" s="106"/>
      <c r="AS36" s="4"/>
      <c r="AT36" s="106">
        <v>2017</v>
      </c>
      <c r="AU36" s="106"/>
      <c r="AV36" s="106"/>
      <c r="AW36" s="106"/>
      <c r="AX36" s="106"/>
      <c r="AY36" s="106"/>
      <c r="AZ36" s="4"/>
      <c r="BA36" s="106">
        <v>2016</v>
      </c>
      <c r="BB36" s="106"/>
      <c r="BC36" s="106"/>
      <c r="BD36" s="106"/>
      <c r="BE36" s="106"/>
      <c r="BF36" s="106"/>
      <c r="BG36" s="4"/>
      <c r="BH36" s="106">
        <v>2015</v>
      </c>
      <c r="BI36" s="106"/>
      <c r="BJ36" s="106"/>
      <c r="BK36" s="106"/>
      <c r="BL36" s="106"/>
      <c r="BM36" s="106"/>
    </row>
    <row r="37" spans="3:67" s="3" customFormat="1" ht="13" x14ac:dyDescent="0.35">
      <c r="C37" s="69" t="s">
        <v>40</v>
      </c>
      <c r="D37" s="66" t="s">
        <v>37</v>
      </c>
      <c r="E37" s="66" t="s">
        <v>38</v>
      </c>
      <c r="F37" s="66" t="s">
        <v>33</v>
      </c>
      <c r="G37" s="66" t="s">
        <v>34</v>
      </c>
      <c r="H37" s="66" t="s">
        <v>35</v>
      </c>
      <c r="I37" s="66" t="s">
        <v>36</v>
      </c>
      <c r="J37" s="69"/>
      <c r="K37" s="66" t="s">
        <v>37</v>
      </c>
      <c r="L37" s="66" t="s">
        <v>38</v>
      </c>
      <c r="M37" s="66" t="s">
        <v>33</v>
      </c>
      <c r="N37" s="66" t="s">
        <v>34</v>
      </c>
      <c r="O37" s="66" t="s">
        <v>35</v>
      </c>
      <c r="P37" s="66" t="s">
        <v>36</v>
      </c>
      <c r="Q37" s="66"/>
      <c r="R37" s="66" t="s">
        <v>37</v>
      </c>
      <c r="S37" s="66" t="s">
        <v>38</v>
      </c>
      <c r="T37" s="66" t="s">
        <v>33</v>
      </c>
      <c r="U37" s="66" t="s">
        <v>34</v>
      </c>
      <c r="V37" s="66" t="s">
        <v>35</v>
      </c>
      <c r="W37" s="66" t="s">
        <v>36</v>
      </c>
      <c r="X37" s="66"/>
      <c r="Y37" s="66" t="s">
        <v>37</v>
      </c>
      <c r="Z37" s="66" t="s">
        <v>38</v>
      </c>
      <c r="AA37" s="66" t="s">
        <v>33</v>
      </c>
      <c r="AB37" s="66" t="s">
        <v>34</v>
      </c>
      <c r="AC37" s="66" t="s">
        <v>35</v>
      </c>
      <c r="AD37" s="66" t="s">
        <v>36</v>
      </c>
      <c r="AE37" s="70"/>
      <c r="AF37" s="66" t="s">
        <v>37</v>
      </c>
      <c r="AG37" s="66" t="s">
        <v>38</v>
      </c>
      <c r="AH37" s="66" t="s">
        <v>33</v>
      </c>
      <c r="AI37" s="66" t="s">
        <v>34</v>
      </c>
      <c r="AJ37" s="66" t="s">
        <v>35</v>
      </c>
      <c r="AK37" s="66" t="s">
        <v>36</v>
      </c>
      <c r="AL37" s="70"/>
      <c r="AM37" s="66" t="s">
        <v>37</v>
      </c>
      <c r="AN37" s="66" t="s">
        <v>38</v>
      </c>
      <c r="AO37" s="66" t="s">
        <v>33</v>
      </c>
      <c r="AP37" s="66" t="s">
        <v>34</v>
      </c>
      <c r="AQ37" s="66" t="s">
        <v>35</v>
      </c>
      <c r="AR37" s="66" t="s">
        <v>36</v>
      </c>
      <c r="AS37" s="70"/>
      <c r="AT37" s="66" t="s">
        <v>37</v>
      </c>
      <c r="AU37" s="66" t="s">
        <v>38</v>
      </c>
      <c r="AV37" s="66" t="s">
        <v>33</v>
      </c>
      <c r="AW37" s="66" t="s">
        <v>34</v>
      </c>
      <c r="AX37" s="66" t="s">
        <v>35</v>
      </c>
      <c r="AY37" s="66" t="s">
        <v>36</v>
      </c>
      <c r="AZ37" s="70"/>
      <c r="BA37" s="66" t="s">
        <v>37</v>
      </c>
      <c r="BB37" s="66" t="s">
        <v>38</v>
      </c>
      <c r="BC37" s="66" t="s">
        <v>33</v>
      </c>
      <c r="BD37" s="66" t="s">
        <v>34</v>
      </c>
      <c r="BE37" s="66" t="s">
        <v>35</v>
      </c>
      <c r="BF37" s="66" t="s">
        <v>36</v>
      </c>
      <c r="BG37" s="70"/>
      <c r="BH37" s="66" t="s">
        <v>37</v>
      </c>
      <c r="BI37" s="66" t="s">
        <v>38</v>
      </c>
      <c r="BJ37" s="66" t="s">
        <v>33</v>
      </c>
      <c r="BK37" s="66" t="s">
        <v>34</v>
      </c>
      <c r="BL37" s="66" t="s">
        <v>35</v>
      </c>
      <c r="BM37" s="66" t="s">
        <v>36</v>
      </c>
    </row>
    <row r="38" spans="3:67" s="3" customFormat="1" ht="4.4000000000000004" customHeight="1" x14ac:dyDescent="0.35">
      <c r="D38" s="79"/>
      <c r="E38" s="79"/>
      <c r="F38" s="79"/>
      <c r="M38" s="55"/>
      <c r="N38" s="55"/>
      <c r="O38" s="55"/>
      <c r="P38" s="55"/>
      <c r="R38" s="55"/>
      <c r="S38" s="55"/>
      <c r="T38" s="55"/>
      <c r="U38" s="55"/>
      <c r="V38" s="55"/>
      <c r="W38" s="55"/>
    </row>
    <row r="39" spans="3:67" s="3" customFormat="1" ht="17.149999999999999" customHeight="1" x14ac:dyDescent="0.35">
      <c r="C39" s="3" t="s">
        <v>15</v>
      </c>
      <c r="D39" s="71">
        <v>-209</v>
      </c>
      <c r="E39" s="71">
        <f>+D39-F39-G39</f>
        <v>-1</v>
      </c>
      <c r="F39" s="71">
        <v>87</v>
      </c>
      <c r="G39" s="8">
        <v>-295</v>
      </c>
      <c r="H39" s="8">
        <v>-23</v>
      </c>
      <c r="I39" s="8">
        <v>-272</v>
      </c>
      <c r="K39" s="8">
        <v>316</v>
      </c>
      <c r="L39" s="3">
        <v>29</v>
      </c>
      <c r="M39" s="8">
        <v>101</v>
      </c>
      <c r="N39" s="8">
        <v>186</v>
      </c>
      <c r="O39" s="8">
        <v>207</v>
      </c>
      <c r="P39" s="8">
        <v>-21</v>
      </c>
      <c r="Q39" s="8"/>
      <c r="R39" s="8">
        <v>454</v>
      </c>
      <c r="S39" s="8">
        <v>77</v>
      </c>
      <c r="T39" s="8">
        <v>176</v>
      </c>
      <c r="U39" s="8">
        <v>201</v>
      </c>
      <c r="V39" s="8">
        <v>206</v>
      </c>
      <c r="W39" s="8">
        <v>-5</v>
      </c>
      <c r="X39" s="8"/>
      <c r="Y39" s="8">
        <v>425</v>
      </c>
      <c r="Z39" s="8">
        <v>120</v>
      </c>
      <c r="AA39" s="8">
        <v>158</v>
      </c>
      <c r="AB39" s="8">
        <v>147</v>
      </c>
      <c r="AC39" s="8">
        <v>130</v>
      </c>
      <c r="AD39" s="8">
        <v>17</v>
      </c>
      <c r="AE39" s="8"/>
      <c r="AF39" s="8">
        <v>369</v>
      </c>
      <c r="AG39" s="8">
        <v>56</v>
      </c>
      <c r="AH39" s="8">
        <v>165</v>
      </c>
      <c r="AI39" s="8">
        <v>148</v>
      </c>
      <c r="AJ39" s="8">
        <v>160</v>
      </c>
      <c r="AK39" s="8">
        <v>-12</v>
      </c>
      <c r="AL39" s="8"/>
      <c r="AM39" s="8">
        <v>370</v>
      </c>
      <c r="AN39" s="8">
        <v>131</v>
      </c>
      <c r="AO39" s="8">
        <v>154</v>
      </c>
      <c r="AP39" s="8">
        <v>85</v>
      </c>
      <c r="AQ39" s="8">
        <v>156</v>
      </c>
      <c r="AR39" s="8">
        <v>-70</v>
      </c>
      <c r="AS39" s="8"/>
      <c r="AT39" s="8">
        <v>83</v>
      </c>
      <c r="AU39" s="8">
        <v>53</v>
      </c>
      <c r="AV39" s="8">
        <v>53</v>
      </c>
      <c r="AW39" s="8">
        <v>-23</v>
      </c>
      <c r="AX39" s="8">
        <v>48</v>
      </c>
      <c r="AY39" s="8">
        <v>-71</v>
      </c>
      <c r="AZ39" s="8"/>
      <c r="BA39" s="8">
        <v>143</v>
      </c>
      <c r="BB39" s="8">
        <v>46</v>
      </c>
      <c r="BC39" s="8">
        <v>72.900000000000006</v>
      </c>
      <c r="BD39" s="8">
        <v>24.5</v>
      </c>
      <c r="BE39" s="8">
        <v>59.7</v>
      </c>
      <c r="BF39" s="8">
        <v>-35.200000000000003</v>
      </c>
      <c r="BG39" s="8"/>
      <c r="BH39" s="8">
        <v>112</v>
      </c>
      <c r="BI39" s="8">
        <v>29</v>
      </c>
      <c r="BJ39" s="8">
        <v>97.8</v>
      </c>
      <c r="BK39" s="8">
        <v>-14.7</v>
      </c>
      <c r="BL39" s="8">
        <v>94.1</v>
      </c>
      <c r="BM39" s="8">
        <v>-108.8</v>
      </c>
    </row>
    <row r="40" spans="3:67" s="3" customFormat="1" ht="17.149999999999999" customHeight="1" x14ac:dyDescent="0.35">
      <c r="C40" s="3" t="s">
        <v>16</v>
      </c>
      <c r="D40" s="71">
        <v>-137</v>
      </c>
      <c r="E40" s="71">
        <f t="shared" ref="E40" si="2">+D40-F40-G40</f>
        <v>-22</v>
      </c>
      <c r="F40" s="71">
        <v>-33</v>
      </c>
      <c r="G40" s="8">
        <v>-82</v>
      </c>
      <c r="H40" s="8">
        <v>-45</v>
      </c>
      <c r="I40" s="8">
        <v>-37</v>
      </c>
      <c r="K40" s="8">
        <v>-255</v>
      </c>
      <c r="L40" s="96">
        <v>-106</v>
      </c>
      <c r="M40" s="8">
        <v>-65</v>
      </c>
      <c r="N40" s="8">
        <v>-84</v>
      </c>
      <c r="O40" s="8">
        <v>-42</v>
      </c>
      <c r="P40" s="8">
        <v>-42</v>
      </c>
      <c r="Q40" s="8"/>
      <c r="R40" s="8">
        <v>-427</v>
      </c>
      <c r="S40" s="8">
        <v>-195</v>
      </c>
      <c r="T40" s="8">
        <v>-171</v>
      </c>
      <c r="U40" s="8">
        <v>-61</v>
      </c>
      <c r="V40" s="8">
        <v>-34</v>
      </c>
      <c r="W40" s="8">
        <v>-27</v>
      </c>
      <c r="X40" s="8"/>
      <c r="Y40" s="8">
        <v>-206</v>
      </c>
      <c r="Z40" s="8">
        <v>-67</v>
      </c>
      <c r="AA40" s="8">
        <v>-22</v>
      </c>
      <c r="AB40" s="8">
        <v>-117</v>
      </c>
      <c r="AC40" s="8">
        <v>-22</v>
      </c>
      <c r="AD40" s="8">
        <v>-95</v>
      </c>
      <c r="AE40" s="8"/>
      <c r="AF40" s="8">
        <v>-105</v>
      </c>
      <c r="AG40" s="8">
        <v>33</v>
      </c>
      <c r="AH40" s="8">
        <v>-29</v>
      </c>
      <c r="AI40" s="8">
        <v>-109</v>
      </c>
      <c r="AJ40" s="8">
        <v>-74</v>
      </c>
      <c r="AK40" s="8">
        <v>-35</v>
      </c>
      <c r="AL40" s="8"/>
      <c r="AM40" s="8">
        <v>-973</v>
      </c>
      <c r="AN40" s="8">
        <v>42</v>
      </c>
      <c r="AO40" s="8">
        <v>-23</v>
      </c>
      <c r="AP40" s="8">
        <v>-908</v>
      </c>
      <c r="AQ40" s="8">
        <v>-56</v>
      </c>
      <c r="AR40" s="8">
        <v>-853</v>
      </c>
      <c r="AS40" s="8"/>
      <c r="AT40" s="8">
        <v>-144</v>
      </c>
      <c r="AU40" s="8">
        <v>-71</v>
      </c>
      <c r="AV40" s="8">
        <v>-8</v>
      </c>
      <c r="AW40" s="8">
        <v>-65</v>
      </c>
      <c r="AX40" s="8">
        <v>-42</v>
      </c>
      <c r="AY40" s="8">
        <v>-23</v>
      </c>
      <c r="AZ40" s="8"/>
      <c r="BA40" s="8">
        <v>-75</v>
      </c>
      <c r="BB40" s="8">
        <v>-53</v>
      </c>
      <c r="BC40" s="8">
        <v>-21.9</v>
      </c>
      <c r="BD40" s="8">
        <v>0.1</v>
      </c>
      <c r="BE40" s="8">
        <v>6.2</v>
      </c>
      <c r="BF40" s="8">
        <v>-6.1</v>
      </c>
      <c r="BG40" s="8"/>
      <c r="BH40" s="8">
        <v>-54</v>
      </c>
      <c r="BI40" s="8">
        <v>15</v>
      </c>
      <c r="BJ40" s="8">
        <v>-13.4</v>
      </c>
      <c r="BK40" s="8">
        <v>-55.7</v>
      </c>
      <c r="BL40" s="8">
        <v>-9.4</v>
      </c>
      <c r="BM40" s="8">
        <v>-46.3</v>
      </c>
    </row>
    <row r="41" spans="3:67" s="3" customFormat="1" ht="17.149999999999999" customHeight="1" x14ac:dyDescent="0.35">
      <c r="C41" s="3" t="s">
        <v>17</v>
      </c>
      <c r="D41" s="71">
        <v>131</v>
      </c>
      <c r="E41" s="71">
        <f>+D41-F41-G41</f>
        <v>-260</v>
      </c>
      <c r="F41" s="71">
        <v>16</v>
      </c>
      <c r="G41" s="8">
        <v>375</v>
      </c>
      <c r="H41" s="8">
        <v>168</v>
      </c>
      <c r="I41" s="8">
        <v>207</v>
      </c>
      <c r="K41" s="8">
        <v>-80</v>
      </c>
      <c r="L41" s="96">
        <v>73</v>
      </c>
      <c r="M41" s="8">
        <v>-22</v>
      </c>
      <c r="N41" s="8">
        <v>-70</v>
      </c>
      <c r="O41" s="8">
        <v>-70</v>
      </c>
      <c r="P41" s="8">
        <v>0</v>
      </c>
      <c r="Q41" s="8"/>
      <c r="R41" s="8">
        <v>-25</v>
      </c>
      <c r="S41" s="8">
        <v>-56</v>
      </c>
      <c r="T41" s="8">
        <v>1</v>
      </c>
      <c r="U41" s="8">
        <v>30</v>
      </c>
      <c r="V41" s="8">
        <v>-16</v>
      </c>
      <c r="W41" s="8">
        <v>46</v>
      </c>
      <c r="X41" s="8"/>
      <c r="Y41" s="8">
        <v>6</v>
      </c>
      <c r="Z41" s="8">
        <v>-38</v>
      </c>
      <c r="AA41" s="8">
        <v>-59</v>
      </c>
      <c r="AB41" s="8">
        <v>103</v>
      </c>
      <c r="AC41" s="8">
        <v>-33</v>
      </c>
      <c r="AD41" s="8">
        <v>136</v>
      </c>
      <c r="AE41" s="8"/>
      <c r="AF41" s="8">
        <v>-131</v>
      </c>
      <c r="AG41" s="8">
        <v>-135</v>
      </c>
      <c r="AH41" s="8">
        <v>-99</v>
      </c>
      <c r="AI41" s="8">
        <v>103</v>
      </c>
      <c r="AJ41" s="8">
        <v>61</v>
      </c>
      <c r="AK41" s="8">
        <v>42</v>
      </c>
      <c r="AL41" s="8"/>
      <c r="AM41" s="8">
        <v>679</v>
      </c>
      <c r="AN41" s="8">
        <v>-72</v>
      </c>
      <c r="AO41" s="8">
        <v>-109</v>
      </c>
      <c r="AP41" s="8">
        <v>860</v>
      </c>
      <c r="AQ41" s="8">
        <v>-58</v>
      </c>
      <c r="AR41" s="8">
        <v>918</v>
      </c>
      <c r="AS41" s="8"/>
      <c r="AT41" s="8">
        <v>66</v>
      </c>
      <c r="AU41" s="8">
        <v>9</v>
      </c>
      <c r="AV41" s="8">
        <v>-38</v>
      </c>
      <c r="AW41" s="8">
        <v>95</v>
      </c>
      <c r="AX41" s="8">
        <v>-6</v>
      </c>
      <c r="AY41" s="8">
        <v>100</v>
      </c>
      <c r="AZ41" s="8"/>
      <c r="BA41" s="8">
        <v>-110</v>
      </c>
      <c r="BB41" s="8"/>
      <c r="BC41" s="8">
        <v>-52</v>
      </c>
      <c r="BD41" s="8">
        <v>-61</v>
      </c>
      <c r="BE41" s="8">
        <v>-59</v>
      </c>
      <c r="BF41" s="8">
        <v>-2</v>
      </c>
      <c r="BG41" s="8"/>
      <c r="BH41" s="8">
        <v>-71</v>
      </c>
      <c r="BI41" s="8"/>
      <c r="BJ41" s="8">
        <v>-87</v>
      </c>
      <c r="BK41" s="8">
        <v>21</v>
      </c>
      <c r="BL41" s="8">
        <v>-81</v>
      </c>
      <c r="BM41" s="8">
        <v>-8</v>
      </c>
    </row>
    <row r="42" spans="3:67" s="3" customFormat="1" ht="17.149999999999999" customHeight="1" x14ac:dyDescent="0.35">
      <c r="C42" s="3" t="s">
        <v>18</v>
      </c>
      <c r="D42" s="71">
        <v>-346</v>
      </c>
      <c r="E42" s="71">
        <f>+D42-F42-G42</f>
        <v>-23</v>
      </c>
      <c r="F42" s="71">
        <v>54</v>
      </c>
      <c r="G42" s="8">
        <v>-377</v>
      </c>
      <c r="H42" s="8">
        <v>-68</v>
      </c>
      <c r="I42" s="8">
        <v>-309</v>
      </c>
      <c r="K42" s="8">
        <v>61</v>
      </c>
      <c r="L42" s="96">
        <v>-77</v>
      </c>
      <c r="M42" s="8">
        <v>36</v>
      </c>
      <c r="N42" s="8">
        <v>102</v>
      </c>
      <c r="O42" s="8">
        <v>165</v>
      </c>
      <c r="P42" s="8">
        <v>-63</v>
      </c>
      <c r="Q42" s="8"/>
      <c r="R42" s="8">
        <v>27</v>
      </c>
      <c r="S42" s="8">
        <v>-118</v>
      </c>
      <c r="T42" s="8">
        <v>5</v>
      </c>
      <c r="U42" s="8">
        <v>140</v>
      </c>
      <c r="V42" s="8">
        <v>172</v>
      </c>
      <c r="W42" s="8">
        <v>-32</v>
      </c>
      <c r="X42" s="8"/>
      <c r="Y42" s="8">
        <v>219</v>
      </c>
      <c r="Z42" s="8">
        <v>53</v>
      </c>
      <c r="AA42" s="8">
        <v>136</v>
      </c>
      <c r="AB42" s="8">
        <v>30</v>
      </c>
      <c r="AC42" s="8">
        <v>108</v>
      </c>
      <c r="AD42" s="8">
        <v>-78</v>
      </c>
      <c r="AE42" s="8"/>
      <c r="AF42" s="8">
        <v>264</v>
      </c>
      <c r="AG42" s="8">
        <v>89</v>
      </c>
      <c r="AH42" s="8">
        <v>136</v>
      </c>
      <c r="AI42" s="8">
        <v>39</v>
      </c>
      <c r="AJ42" s="8">
        <v>86</v>
      </c>
      <c r="AK42" s="8">
        <v>-47</v>
      </c>
      <c r="AL42" s="8"/>
      <c r="AM42" s="8">
        <v>-603</v>
      </c>
      <c r="AN42" s="8">
        <v>89</v>
      </c>
      <c r="AO42" s="8">
        <v>131</v>
      </c>
      <c r="AP42" s="8">
        <v>-823</v>
      </c>
      <c r="AQ42" s="8">
        <v>100</v>
      </c>
      <c r="AR42" s="8">
        <v>-923</v>
      </c>
      <c r="AS42" s="8"/>
      <c r="AT42" s="8">
        <v>-61</v>
      </c>
      <c r="AU42" s="8">
        <v>-18</v>
      </c>
      <c r="AV42" s="8">
        <v>45</v>
      </c>
      <c r="AW42" s="8">
        <v>-88</v>
      </c>
      <c r="AX42" s="8">
        <v>6</v>
      </c>
      <c r="AY42" s="8">
        <v>-94</v>
      </c>
      <c r="AZ42" s="8"/>
      <c r="BA42" s="8">
        <v>68</v>
      </c>
      <c r="BB42" s="8">
        <v>-8</v>
      </c>
      <c r="BC42" s="8">
        <v>50.9</v>
      </c>
      <c r="BD42" s="8">
        <v>24.6</v>
      </c>
      <c r="BE42" s="8">
        <v>65.900000000000006</v>
      </c>
      <c r="BF42" s="8">
        <v>-41.3</v>
      </c>
      <c r="BG42" s="8"/>
      <c r="BH42" s="8">
        <v>58</v>
      </c>
      <c r="BI42" s="8">
        <v>44</v>
      </c>
      <c r="BJ42" s="8">
        <v>84.4</v>
      </c>
      <c r="BK42" s="8">
        <v>-70.400000000000006</v>
      </c>
      <c r="BL42" s="8">
        <v>84.7</v>
      </c>
      <c r="BM42" s="8">
        <v>-155.1</v>
      </c>
    </row>
    <row r="43" spans="3:67" s="3" customFormat="1" ht="17.149999999999999" customHeight="1" thickBot="1" x14ac:dyDescent="0.4">
      <c r="C43" s="5" t="s">
        <v>134</v>
      </c>
      <c r="D43" s="72"/>
      <c r="E43" s="72"/>
      <c r="F43" s="72"/>
      <c r="G43" s="10">
        <v>0</v>
      </c>
      <c r="H43" s="10">
        <v>0</v>
      </c>
      <c r="I43" s="10">
        <v>0</v>
      </c>
      <c r="J43" s="5"/>
      <c r="K43" s="10">
        <v>0</v>
      </c>
      <c r="L43" s="10">
        <v>0</v>
      </c>
      <c r="M43" s="10">
        <v>0</v>
      </c>
      <c r="N43" s="10">
        <v>0</v>
      </c>
      <c r="O43" s="10">
        <v>0</v>
      </c>
      <c r="P43" s="10">
        <v>0</v>
      </c>
      <c r="Q43" s="10"/>
      <c r="R43" s="10">
        <v>0</v>
      </c>
      <c r="S43" s="10">
        <v>0</v>
      </c>
      <c r="T43" s="10">
        <v>0</v>
      </c>
      <c r="U43" s="10">
        <v>0</v>
      </c>
      <c r="V43" s="10">
        <v>0</v>
      </c>
      <c r="W43" s="10">
        <v>0</v>
      </c>
      <c r="X43" s="10"/>
      <c r="Y43" s="10">
        <v>0</v>
      </c>
      <c r="Z43" s="10">
        <v>0</v>
      </c>
      <c r="AA43" s="10">
        <v>0</v>
      </c>
      <c r="AB43" s="10">
        <v>0</v>
      </c>
      <c r="AC43" s="10">
        <v>0</v>
      </c>
      <c r="AD43" s="10">
        <v>0</v>
      </c>
      <c r="AE43" s="10"/>
      <c r="AF43" s="10">
        <v>0</v>
      </c>
      <c r="AG43" s="10">
        <v>0</v>
      </c>
      <c r="AH43" s="10">
        <v>0</v>
      </c>
      <c r="AI43" s="10">
        <v>0</v>
      </c>
      <c r="AJ43" s="10">
        <v>0</v>
      </c>
      <c r="AK43" s="10">
        <v>0</v>
      </c>
      <c r="AL43" s="10"/>
      <c r="AM43" s="10">
        <v>0</v>
      </c>
      <c r="AN43" s="10">
        <v>0</v>
      </c>
      <c r="AO43" s="10">
        <v>0</v>
      </c>
      <c r="AP43" s="10">
        <v>0</v>
      </c>
      <c r="AQ43" s="10">
        <v>0</v>
      </c>
      <c r="AR43" s="10">
        <v>0</v>
      </c>
      <c r="AS43" s="10"/>
      <c r="AT43" s="10">
        <v>0</v>
      </c>
      <c r="AU43" s="10">
        <v>0</v>
      </c>
      <c r="AV43" s="10">
        <v>0</v>
      </c>
      <c r="AW43" s="10">
        <v>0</v>
      </c>
      <c r="AX43" s="10">
        <v>0</v>
      </c>
      <c r="AY43" s="10">
        <v>0</v>
      </c>
      <c r="AZ43" s="10"/>
      <c r="BA43" s="10">
        <v>0</v>
      </c>
      <c r="BB43" s="10">
        <v>0</v>
      </c>
      <c r="BC43" s="10">
        <v>-1.8</v>
      </c>
      <c r="BD43" s="10">
        <v>-6.6</v>
      </c>
      <c r="BE43" s="10">
        <v>4</v>
      </c>
      <c r="BF43" s="10">
        <v>3</v>
      </c>
      <c r="BG43" s="10"/>
      <c r="BH43" s="10">
        <v>-12</v>
      </c>
      <c r="BI43" s="10">
        <v>0</v>
      </c>
      <c r="BJ43" s="10">
        <v>-2.1</v>
      </c>
      <c r="BK43" s="10">
        <v>-12.3</v>
      </c>
      <c r="BL43" s="10">
        <v>-4.2</v>
      </c>
      <c r="BM43" s="10">
        <v>-8.1</v>
      </c>
    </row>
    <row r="44" spans="3:67" s="3" customFormat="1" ht="12.5" x14ac:dyDescent="0.35">
      <c r="N44" s="55"/>
      <c r="O44" s="55"/>
      <c r="P44" s="55"/>
      <c r="R44" s="55"/>
      <c r="S44" s="55"/>
      <c r="T44" s="55"/>
      <c r="U44" s="55"/>
      <c r="V44" s="55"/>
      <c r="W44" s="55"/>
    </row>
    <row r="45" spans="3:67" s="3" customFormat="1" ht="13" x14ac:dyDescent="0.35">
      <c r="C45" s="4" t="s">
        <v>19</v>
      </c>
      <c r="D45" s="106">
        <v>2023</v>
      </c>
      <c r="E45" s="106"/>
      <c r="F45" s="106"/>
      <c r="G45" s="106"/>
      <c r="H45" s="106"/>
      <c r="I45" s="106"/>
      <c r="J45" s="4"/>
      <c r="K45" s="107">
        <v>2022</v>
      </c>
      <c r="L45" s="107"/>
      <c r="M45" s="107">
        <v>2022</v>
      </c>
      <c r="N45" s="107"/>
      <c r="O45" s="107"/>
      <c r="P45" s="107"/>
      <c r="Q45" s="53"/>
      <c r="R45" s="106">
        <v>2021</v>
      </c>
      <c r="S45" s="106"/>
      <c r="T45" s="106"/>
      <c r="U45" s="106"/>
      <c r="V45" s="106"/>
      <c r="W45" s="106"/>
      <c r="X45" s="53"/>
      <c r="Y45" s="107">
        <v>2020</v>
      </c>
      <c r="Z45" s="107"/>
      <c r="AA45" s="107"/>
      <c r="AB45" s="107"/>
      <c r="AC45" s="107"/>
      <c r="AD45" s="107"/>
      <c r="AE45" s="4"/>
      <c r="AF45" s="106">
        <v>2019</v>
      </c>
      <c r="AG45" s="106"/>
      <c r="AH45" s="106"/>
      <c r="AI45" s="106"/>
      <c r="AJ45" s="106"/>
      <c r="AK45" s="106"/>
      <c r="AL45" s="4"/>
      <c r="AM45" s="106">
        <v>2018</v>
      </c>
      <c r="AN45" s="106"/>
      <c r="AO45" s="106"/>
      <c r="AP45" s="106"/>
      <c r="AQ45" s="106"/>
      <c r="AR45" s="106"/>
      <c r="AS45" s="4"/>
      <c r="AT45" s="107">
        <v>2017</v>
      </c>
      <c r="AU45" s="107"/>
      <c r="AV45" s="107"/>
      <c r="AW45" s="107"/>
      <c r="AX45" s="107"/>
      <c r="AY45" s="107"/>
      <c r="AZ45" s="4"/>
      <c r="BA45" s="106">
        <v>2016</v>
      </c>
      <c r="BB45" s="106"/>
      <c r="BC45" s="106"/>
      <c r="BD45" s="106"/>
      <c r="BE45" s="106"/>
      <c r="BF45" s="106"/>
      <c r="BG45" s="4"/>
      <c r="BH45" s="106">
        <v>2015</v>
      </c>
      <c r="BI45" s="106"/>
      <c r="BJ45" s="106"/>
      <c r="BK45" s="106"/>
      <c r="BL45" s="106"/>
      <c r="BM45" s="106"/>
    </row>
    <row r="46" spans="3:67" s="3" customFormat="1" ht="13" x14ac:dyDescent="0.35">
      <c r="C46" s="69"/>
      <c r="D46" s="66" t="s">
        <v>37</v>
      </c>
      <c r="E46" s="66" t="s">
        <v>38</v>
      </c>
      <c r="F46" s="66" t="s">
        <v>33</v>
      </c>
      <c r="G46" s="66" t="s">
        <v>34</v>
      </c>
      <c r="H46" s="66" t="s">
        <v>35</v>
      </c>
      <c r="I46" s="66" t="s">
        <v>36</v>
      </c>
      <c r="J46" s="69"/>
      <c r="K46" s="66" t="s">
        <v>37</v>
      </c>
      <c r="L46" s="66" t="s">
        <v>38</v>
      </c>
      <c r="M46" s="66" t="s">
        <v>33</v>
      </c>
      <c r="N46" s="66" t="s">
        <v>34</v>
      </c>
      <c r="O46" s="66" t="s">
        <v>35</v>
      </c>
      <c r="P46" s="66" t="s">
        <v>36</v>
      </c>
      <c r="Q46" s="66"/>
      <c r="R46" s="66" t="s">
        <v>37</v>
      </c>
      <c r="S46" s="66" t="s">
        <v>38</v>
      </c>
      <c r="T46" s="66" t="s">
        <v>33</v>
      </c>
      <c r="U46" s="66" t="s">
        <v>34</v>
      </c>
      <c r="V46" s="66" t="s">
        <v>35</v>
      </c>
      <c r="W46" s="66" t="s">
        <v>36</v>
      </c>
      <c r="X46" s="66"/>
      <c r="Y46" s="66" t="s">
        <v>37</v>
      </c>
      <c r="Z46" s="66" t="s">
        <v>38</v>
      </c>
      <c r="AA46" s="66" t="s">
        <v>33</v>
      </c>
      <c r="AB46" s="66" t="s">
        <v>34</v>
      </c>
      <c r="AC46" s="66" t="s">
        <v>35</v>
      </c>
      <c r="AD46" s="66" t="s">
        <v>36</v>
      </c>
      <c r="AE46" s="70"/>
      <c r="AF46" s="66" t="s">
        <v>37</v>
      </c>
      <c r="AG46" s="66" t="s">
        <v>38</v>
      </c>
      <c r="AH46" s="66" t="s">
        <v>33</v>
      </c>
      <c r="AI46" s="66" t="s">
        <v>34</v>
      </c>
      <c r="AJ46" s="66" t="s">
        <v>35</v>
      </c>
      <c r="AK46" s="66" t="s">
        <v>36</v>
      </c>
      <c r="AL46" s="70"/>
      <c r="AM46" s="66" t="s">
        <v>37</v>
      </c>
      <c r="AN46" s="66" t="s">
        <v>38</v>
      </c>
      <c r="AO46" s="66" t="s">
        <v>33</v>
      </c>
      <c r="AP46" s="66" t="s">
        <v>34</v>
      </c>
      <c r="AQ46" s="66" t="s">
        <v>35</v>
      </c>
      <c r="AR46" s="66" t="s">
        <v>36</v>
      </c>
      <c r="AS46" s="70"/>
      <c r="AT46" s="66" t="s">
        <v>37</v>
      </c>
      <c r="AU46" s="66" t="s">
        <v>38</v>
      </c>
      <c r="AV46" s="66" t="s">
        <v>33</v>
      </c>
      <c r="AW46" s="66" t="s">
        <v>34</v>
      </c>
      <c r="AX46" s="66" t="s">
        <v>35</v>
      </c>
      <c r="AY46" s="66" t="s">
        <v>36</v>
      </c>
      <c r="AZ46" s="70"/>
      <c r="BA46" s="66" t="s">
        <v>37</v>
      </c>
      <c r="BB46" s="66" t="s">
        <v>38</v>
      </c>
      <c r="BC46" s="66" t="s">
        <v>33</v>
      </c>
      <c r="BD46" s="66" t="s">
        <v>34</v>
      </c>
      <c r="BE46" s="66" t="s">
        <v>35</v>
      </c>
      <c r="BF46" s="66" t="s">
        <v>36</v>
      </c>
      <c r="BG46" s="70"/>
      <c r="BH46" s="66" t="s">
        <v>37</v>
      </c>
      <c r="BI46" s="66" t="s">
        <v>38</v>
      </c>
      <c r="BJ46" s="66" t="s">
        <v>33</v>
      </c>
      <c r="BK46" s="66" t="s">
        <v>34</v>
      </c>
      <c r="BL46" s="66" t="s">
        <v>35</v>
      </c>
      <c r="BM46" s="66" t="s">
        <v>36</v>
      </c>
    </row>
    <row r="47" spans="3:67" s="3" customFormat="1" ht="4.4000000000000004" customHeight="1" x14ac:dyDescent="0.35">
      <c r="D47" s="79"/>
      <c r="E47" s="79"/>
      <c r="F47" s="79"/>
      <c r="M47" s="55"/>
      <c r="N47" s="55"/>
      <c r="O47" s="55"/>
      <c r="P47" s="55"/>
      <c r="R47" s="55"/>
      <c r="S47" s="55"/>
      <c r="T47" s="55"/>
      <c r="U47" s="55"/>
      <c r="V47" s="55"/>
      <c r="W47" s="55"/>
    </row>
    <row r="48" spans="3:67" s="3" customFormat="1" ht="17.149999999999999" customHeight="1" x14ac:dyDescent="0.35">
      <c r="C48" s="3" t="s">
        <v>20</v>
      </c>
      <c r="D48" s="73">
        <v>-0.25</v>
      </c>
      <c r="E48" s="73">
        <v>0.25</v>
      </c>
      <c r="F48" s="73">
        <v>-0.24</v>
      </c>
      <c r="G48" s="9">
        <v>-0.26</v>
      </c>
      <c r="H48" s="9">
        <v>-0.26</v>
      </c>
      <c r="I48" s="9">
        <v>-0.25</v>
      </c>
      <c r="K48" s="9">
        <v>0.14000000000000001</v>
      </c>
      <c r="L48" s="9">
        <v>0.09</v>
      </c>
      <c r="M48" s="9">
        <v>7.0000000000000007E-2</v>
      </c>
      <c r="N48" s="9">
        <v>0.2</v>
      </c>
      <c r="O48" s="9">
        <v>0.13</v>
      </c>
      <c r="P48" s="9">
        <v>0.28999999999999998</v>
      </c>
      <c r="Q48" s="9"/>
      <c r="R48" s="9">
        <v>0.13</v>
      </c>
      <c r="S48" s="9">
        <v>0.11</v>
      </c>
      <c r="T48" s="9">
        <v>0.13</v>
      </c>
      <c r="U48" s="9">
        <v>0.14000000000000001</v>
      </c>
      <c r="V48" s="9">
        <v>0.39</v>
      </c>
      <c r="W48" s="9">
        <v>-0.09</v>
      </c>
      <c r="X48" s="9"/>
      <c r="Y48" s="9">
        <v>-0.06</v>
      </c>
      <c r="Z48" s="9">
        <v>0.04</v>
      </c>
      <c r="AA48" s="9">
        <v>-7.0000000000000007E-2</v>
      </c>
      <c r="AB48" s="9">
        <v>-0.11</v>
      </c>
      <c r="AC48" s="9">
        <v>-0.22</v>
      </c>
      <c r="AD48" s="9">
        <v>0.02</v>
      </c>
      <c r="AE48" s="9"/>
      <c r="AF48" s="9">
        <v>0.06</v>
      </c>
      <c r="AG48" s="9">
        <v>-7.0000000000000007E-2</v>
      </c>
      <c r="AH48" s="9">
        <v>0.05</v>
      </c>
      <c r="AI48" s="9">
        <v>0.13</v>
      </c>
      <c r="AJ48" s="9">
        <v>7.0000000000000007E-2</v>
      </c>
      <c r="AK48" s="9">
        <v>0.22</v>
      </c>
      <c r="AL48" s="9"/>
      <c r="AM48" s="9">
        <v>0.18</v>
      </c>
      <c r="AN48" s="9"/>
      <c r="AO48" s="9"/>
      <c r="AP48" s="9"/>
      <c r="AQ48" s="9"/>
      <c r="AR48" s="9"/>
      <c r="AS48" s="9"/>
      <c r="AT48" s="9">
        <v>0.03</v>
      </c>
      <c r="AU48" s="9"/>
      <c r="AV48" s="9"/>
      <c r="AW48" s="9"/>
      <c r="AX48" s="9"/>
      <c r="AY48" s="9"/>
      <c r="AZ48" s="9"/>
      <c r="BA48" s="9">
        <v>0.06</v>
      </c>
      <c r="BB48" s="9"/>
      <c r="BC48" s="9"/>
      <c r="BD48" s="9"/>
      <c r="BE48" s="9"/>
      <c r="BF48" s="9"/>
      <c r="BG48" s="9"/>
      <c r="BH48" s="9">
        <v>0.09</v>
      </c>
      <c r="BI48" s="9"/>
      <c r="BJ48" s="9"/>
      <c r="BK48" s="9"/>
      <c r="BL48" s="9"/>
      <c r="BM48" s="9"/>
    </row>
    <row r="49" spans="3:65" s="3" customFormat="1" ht="17.149999999999999" customHeight="1" x14ac:dyDescent="0.35">
      <c r="C49" s="3" t="s">
        <v>158</v>
      </c>
      <c r="D49" s="73">
        <v>-0.25</v>
      </c>
      <c r="E49" s="73">
        <v>-0.25</v>
      </c>
      <c r="F49" s="73">
        <v>-0.22</v>
      </c>
      <c r="G49" s="9">
        <v>-0.26</v>
      </c>
      <c r="H49" s="9">
        <v>-0.18</v>
      </c>
      <c r="I49" s="9">
        <v>-0.36</v>
      </c>
      <c r="K49" s="9">
        <v>0.18</v>
      </c>
      <c r="L49" s="9">
        <v>0.25</v>
      </c>
      <c r="M49" s="9">
        <v>0.2</v>
      </c>
      <c r="N49" s="9">
        <v>0.14000000000000001</v>
      </c>
      <c r="O49" s="9">
        <v>0.11</v>
      </c>
      <c r="P49" s="9">
        <v>0.17</v>
      </c>
      <c r="Q49" s="9"/>
      <c r="R49" s="9">
        <v>0.34</v>
      </c>
      <c r="S49" s="9">
        <v>-0.04</v>
      </c>
      <c r="T49" s="9">
        <v>0.11</v>
      </c>
      <c r="U49" s="9">
        <v>0.85</v>
      </c>
      <c r="V49" s="9">
        <v>2.89</v>
      </c>
      <c r="W49" s="9">
        <v>0.12</v>
      </c>
      <c r="X49" s="9"/>
      <c r="Y49" s="9">
        <v>-0.26</v>
      </c>
      <c r="Z49" s="9">
        <v>0.01</v>
      </c>
      <c r="AA49" s="9">
        <v>-0.06</v>
      </c>
      <c r="AB49" s="9">
        <v>-0.47</v>
      </c>
      <c r="AC49" s="9">
        <v>-0.73</v>
      </c>
      <c r="AD49" s="9">
        <v>-0.19</v>
      </c>
      <c r="AE49" s="9"/>
      <c r="AF49" s="9">
        <v>7.0000000000000007E-2</v>
      </c>
      <c r="AG49" s="9">
        <v>-0.12</v>
      </c>
      <c r="AH49" s="61">
        <v>0</v>
      </c>
      <c r="AI49" s="9">
        <v>0.23</v>
      </c>
      <c r="AJ49" s="9">
        <v>0.12</v>
      </c>
      <c r="AK49" s="9">
        <v>0.37</v>
      </c>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row>
    <row r="50" spans="3:65" s="3" customFormat="1" ht="17.149999999999999" customHeight="1" x14ac:dyDescent="0.35">
      <c r="C50" s="3" t="s">
        <v>159</v>
      </c>
      <c r="D50" s="73">
        <v>-0.2</v>
      </c>
      <c r="E50" s="73">
        <v>-0.31</v>
      </c>
      <c r="F50" s="73">
        <v>-0.27</v>
      </c>
      <c r="G50" s="9">
        <v>-0.14000000000000001</v>
      </c>
      <c r="H50" s="9">
        <v>-0.2</v>
      </c>
      <c r="I50" s="9">
        <v>-0.13</v>
      </c>
      <c r="K50" s="9">
        <v>2.3E-2</v>
      </c>
      <c r="L50" s="9">
        <v>-0.02</v>
      </c>
      <c r="M50" s="9">
        <v>-0.02</v>
      </c>
      <c r="N50" s="9">
        <v>7.0000000000000007E-2</v>
      </c>
      <c r="O50" s="9">
        <v>-0.04</v>
      </c>
      <c r="P50" s="9">
        <v>0.22</v>
      </c>
      <c r="Q50" s="9"/>
      <c r="R50" s="9">
        <v>0.06</v>
      </c>
      <c r="S50" s="9">
        <v>0.13</v>
      </c>
      <c r="T50" s="9">
        <v>0.06</v>
      </c>
      <c r="U50" s="9">
        <v>0.03</v>
      </c>
      <c r="V50" s="9">
        <v>0.13</v>
      </c>
      <c r="W50" s="9">
        <v>-0.08</v>
      </c>
      <c r="X50" s="9"/>
      <c r="Y50" s="9">
        <v>0.08</v>
      </c>
      <c r="Z50" s="9">
        <v>0.1</v>
      </c>
      <c r="AA50" s="9">
        <v>0.02</v>
      </c>
      <c r="AB50" s="9">
        <v>0.1</v>
      </c>
      <c r="AC50" s="9">
        <v>0.06</v>
      </c>
      <c r="AD50" s="9">
        <v>0.15</v>
      </c>
      <c r="AE50" s="9"/>
      <c r="AF50" s="9">
        <v>-0.01</v>
      </c>
      <c r="AG50" s="9">
        <v>-0.06</v>
      </c>
      <c r="AH50" s="9">
        <v>-0.02</v>
      </c>
      <c r="AI50" s="9">
        <v>0.02</v>
      </c>
      <c r="AJ50" s="9">
        <v>-0.06</v>
      </c>
      <c r="AK50" s="9">
        <v>0.16</v>
      </c>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row>
    <row r="51" spans="3:65" s="3" customFormat="1" ht="17.149999999999999" customHeight="1" x14ac:dyDescent="0.35">
      <c r="C51" s="3" t="s">
        <v>160</v>
      </c>
      <c r="D51" s="73">
        <v>-0.31</v>
      </c>
      <c r="E51" s="73">
        <v>-0.18</v>
      </c>
      <c r="F51" s="73">
        <v>-0.21</v>
      </c>
      <c r="G51" s="9">
        <v>-0.4</v>
      </c>
      <c r="H51" s="9">
        <v>-0.45</v>
      </c>
      <c r="I51" s="9">
        <v>-0.36</v>
      </c>
      <c r="K51" s="9">
        <v>0.31</v>
      </c>
      <c r="L51" s="9">
        <v>0.12</v>
      </c>
      <c r="M51" s="9">
        <v>0.09</v>
      </c>
      <c r="N51" s="9">
        <v>0.5</v>
      </c>
      <c r="O51" s="9">
        <v>0.54</v>
      </c>
      <c r="P51" s="9">
        <v>0.57999999999999996</v>
      </c>
      <c r="Q51" s="9"/>
      <c r="R51" s="9">
        <v>0.06</v>
      </c>
      <c r="S51" s="9">
        <v>0.24</v>
      </c>
      <c r="T51" s="9">
        <v>0.28000000000000003</v>
      </c>
      <c r="U51" s="9">
        <v>-0.1</v>
      </c>
      <c r="V51" s="9">
        <v>0.03</v>
      </c>
      <c r="W51" s="9">
        <v>-0.22</v>
      </c>
      <c r="X51" s="9"/>
      <c r="Y51" s="9">
        <v>-0.04</v>
      </c>
      <c r="Z51" s="9">
        <v>-0.01</v>
      </c>
      <c r="AA51" s="9">
        <v>-0.21</v>
      </c>
      <c r="AB51" s="9">
        <v>0.04</v>
      </c>
      <c r="AC51" s="9">
        <v>-0.03</v>
      </c>
      <c r="AD51" s="9">
        <v>0.11</v>
      </c>
      <c r="AE51" s="9"/>
      <c r="AF51" s="9">
        <v>0.12</v>
      </c>
      <c r="AG51" s="9">
        <v>0.01</v>
      </c>
      <c r="AH51" s="9">
        <v>0.2</v>
      </c>
      <c r="AI51" s="9">
        <v>0.14000000000000001</v>
      </c>
      <c r="AJ51" s="9">
        <v>0.17</v>
      </c>
      <c r="AK51" s="9">
        <v>0.11</v>
      </c>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row>
    <row r="52" spans="3:65" s="3" customFormat="1" ht="17.149999999999999" customHeight="1" x14ac:dyDescent="0.35">
      <c r="C52" s="3" t="s">
        <v>161</v>
      </c>
      <c r="D52" s="73">
        <v>0</v>
      </c>
      <c r="E52" s="73">
        <v>0</v>
      </c>
      <c r="F52" s="73">
        <v>0</v>
      </c>
      <c r="G52" s="9">
        <v>0</v>
      </c>
      <c r="H52" s="9">
        <v>0</v>
      </c>
      <c r="I52" s="9">
        <v>0</v>
      </c>
      <c r="K52" s="9">
        <v>0</v>
      </c>
      <c r="L52" s="9">
        <v>0</v>
      </c>
      <c r="M52" s="9"/>
      <c r="N52" s="9">
        <v>0</v>
      </c>
      <c r="O52" s="9">
        <v>0</v>
      </c>
      <c r="P52" s="9">
        <v>0</v>
      </c>
      <c r="Q52" s="9"/>
      <c r="R52" s="9">
        <v>0</v>
      </c>
      <c r="S52" s="9">
        <v>0</v>
      </c>
      <c r="T52" s="9">
        <v>0</v>
      </c>
      <c r="U52" s="9">
        <v>0</v>
      </c>
      <c r="V52" s="9">
        <v>0</v>
      </c>
      <c r="W52" s="9">
        <v>0</v>
      </c>
      <c r="X52" s="9"/>
      <c r="Y52" s="9">
        <v>0</v>
      </c>
      <c r="Z52" s="9">
        <v>0</v>
      </c>
      <c r="AA52" s="9">
        <v>0</v>
      </c>
      <c r="AB52" s="9">
        <v>0</v>
      </c>
      <c r="AC52" s="9">
        <v>0</v>
      </c>
      <c r="AD52" s="9">
        <v>0</v>
      </c>
      <c r="AE52" s="9"/>
      <c r="AF52" s="9">
        <v>0.23</v>
      </c>
      <c r="AG52" s="9">
        <v>-0.38</v>
      </c>
      <c r="AH52" s="9">
        <v>0.17</v>
      </c>
      <c r="AI52" s="9">
        <v>0.45</v>
      </c>
      <c r="AJ52" s="9">
        <v>0.53</v>
      </c>
      <c r="AK52" s="9">
        <v>0.27</v>
      </c>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row>
    <row r="53" spans="3:65" s="3" customFormat="1" ht="17.149999999999999" customHeight="1" x14ac:dyDescent="0.35">
      <c r="C53" s="3" t="s">
        <v>21</v>
      </c>
      <c r="D53" s="73">
        <f>+D17/D12</f>
        <v>0.21107784431137724</v>
      </c>
      <c r="E53" s="73">
        <f>+E17/E12</f>
        <v>0.15640599001663893</v>
      </c>
      <c r="F53" s="73">
        <f>+F17/F12</f>
        <v>0.19742489270386265</v>
      </c>
      <c r="G53" s="9">
        <v>0.24</v>
      </c>
      <c r="H53" s="9">
        <v>0.24</v>
      </c>
      <c r="I53" s="9">
        <v>0.24</v>
      </c>
      <c r="K53" s="9">
        <v>0.28000000000000003</v>
      </c>
      <c r="L53" s="9">
        <v>0.25</v>
      </c>
      <c r="M53" s="9">
        <v>0.28000000000000003</v>
      </c>
      <c r="N53" s="9">
        <v>0.3</v>
      </c>
      <c r="O53" s="9">
        <v>0.32</v>
      </c>
      <c r="P53" s="9">
        <v>0.28000000000000003</v>
      </c>
      <c r="Q53" s="9"/>
      <c r="R53" s="9">
        <v>0.3</v>
      </c>
      <c r="S53" s="9">
        <v>0.3</v>
      </c>
      <c r="T53" s="9">
        <v>0.31</v>
      </c>
      <c r="U53" s="9">
        <v>0.3</v>
      </c>
      <c r="V53" s="9">
        <v>0.3</v>
      </c>
      <c r="W53" s="9">
        <v>0.28999999999999998</v>
      </c>
      <c r="X53" s="9"/>
      <c r="Y53" s="9">
        <v>0.31</v>
      </c>
      <c r="Z53" s="9">
        <v>0.31</v>
      </c>
      <c r="AA53" s="9">
        <v>0.34</v>
      </c>
      <c r="AB53" s="9">
        <v>0.31</v>
      </c>
      <c r="AC53" s="9">
        <v>0.3</v>
      </c>
      <c r="AD53" s="9">
        <v>0.32</v>
      </c>
      <c r="AE53" s="9"/>
      <c r="AF53" s="9">
        <v>0.31</v>
      </c>
      <c r="AG53" s="9">
        <v>0.31</v>
      </c>
      <c r="AH53" s="9">
        <v>0.34</v>
      </c>
      <c r="AI53" s="9">
        <v>0.28999999999999998</v>
      </c>
      <c r="AJ53" s="9">
        <v>0.31</v>
      </c>
      <c r="AK53" s="9">
        <v>0.27</v>
      </c>
      <c r="AL53" s="9"/>
      <c r="AM53" s="9">
        <v>0.27</v>
      </c>
      <c r="AN53" s="9"/>
      <c r="AO53" s="9">
        <v>0.28000000000000003</v>
      </c>
      <c r="AP53" s="9">
        <v>0.24</v>
      </c>
      <c r="AQ53" s="9">
        <v>0.26</v>
      </c>
      <c r="AR53" s="9">
        <v>0.22</v>
      </c>
      <c r="AS53" s="9"/>
      <c r="AT53" s="9">
        <v>0.27</v>
      </c>
      <c r="AU53" s="9"/>
      <c r="AV53" s="9">
        <v>0.27</v>
      </c>
      <c r="AW53" s="9">
        <v>0.26</v>
      </c>
      <c r="AX53" s="9">
        <v>0.28000000000000003</v>
      </c>
      <c r="AY53" s="9">
        <v>0.23</v>
      </c>
      <c r="AZ53" s="9"/>
      <c r="BA53" s="9">
        <v>0.25</v>
      </c>
      <c r="BB53" s="9"/>
      <c r="BC53" s="9">
        <v>0.26600000000000001</v>
      </c>
      <c r="BD53" s="9">
        <v>0.249</v>
      </c>
      <c r="BE53" s="9">
        <v>0.25900000000000001</v>
      </c>
      <c r="BF53" s="9">
        <v>0.23599999999999999</v>
      </c>
      <c r="BG53" s="9"/>
      <c r="BH53" s="9">
        <v>0.25</v>
      </c>
      <c r="BI53" s="9"/>
      <c r="BJ53" s="9">
        <v>0.24299999999999999</v>
      </c>
      <c r="BK53" s="9">
        <v>0.23200000000000001</v>
      </c>
      <c r="BL53" s="9">
        <v>0.251</v>
      </c>
      <c r="BM53" s="9">
        <v>0.20899999999999999</v>
      </c>
    </row>
    <row r="54" spans="3:65" s="3" customFormat="1" ht="17.149999999999999" customHeight="1" x14ac:dyDescent="0.35">
      <c r="C54" s="3" t="s">
        <v>22</v>
      </c>
      <c r="D54" s="73">
        <f>+D18/D12</f>
        <v>9.1317365269461076E-2</v>
      </c>
      <c r="E54" s="73">
        <f>+E18/E12</f>
        <v>5.3244592346089852E-2</v>
      </c>
      <c r="F54" s="73">
        <f>+F18/F12</f>
        <v>7.5822603719599424E-2</v>
      </c>
      <c r="G54" s="9">
        <v>0.12</v>
      </c>
      <c r="H54" s="9">
        <v>0.12</v>
      </c>
      <c r="I54" s="9">
        <v>0.11</v>
      </c>
      <c r="K54" s="9">
        <v>0.18</v>
      </c>
      <c r="L54" s="9">
        <v>0.14000000000000001</v>
      </c>
      <c r="M54" s="9">
        <v>0.17</v>
      </c>
      <c r="N54" s="9">
        <v>0.21</v>
      </c>
      <c r="O54" s="9">
        <v>0.23</v>
      </c>
      <c r="P54" s="9">
        <v>0.18</v>
      </c>
      <c r="Q54" s="9"/>
      <c r="R54" s="9">
        <v>0.2</v>
      </c>
      <c r="S54" s="9">
        <v>0.19</v>
      </c>
      <c r="T54" s="9">
        <v>0.21</v>
      </c>
      <c r="U54" s="9">
        <v>0.19</v>
      </c>
      <c r="V54" s="9">
        <v>0.21</v>
      </c>
      <c r="W54" s="9">
        <v>0.17</v>
      </c>
      <c r="X54" s="9"/>
      <c r="Y54" s="9">
        <v>0.2</v>
      </c>
      <c r="Z54" s="9">
        <v>0.19</v>
      </c>
      <c r="AA54" s="9">
        <v>0.23</v>
      </c>
      <c r="AB54" s="9">
        <v>0.18</v>
      </c>
      <c r="AC54" s="9">
        <v>0.17</v>
      </c>
      <c r="AD54" s="9">
        <v>0.18</v>
      </c>
      <c r="AE54" s="9"/>
      <c r="AF54" s="9">
        <v>0.19</v>
      </c>
      <c r="AG54" s="9">
        <v>0.17</v>
      </c>
      <c r="AH54" s="9">
        <v>0.23</v>
      </c>
      <c r="AI54" s="9">
        <v>0.18</v>
      </c>
      <c r="AJ54" s="9">
        <v>0.2</v>
      </c>
      <c r="AK54" s="9">
        <v>0.15</v>
      </c>
      <c r="AL54" s="9"/>
      <c r="AM54" s="9">
        <v>0.16</v>
      </c>
      <c r="AN54" s="9"/>
      <c r="AO54" s="9">
        <v>0.19900000000000001</v>
      </c>
      <c r="AP54" s="9">
        <v>0.13700000000000001</v>
      </c>
      <c r="AQ54" s="9">
        <v>0.16500000000000001</v>
      </c>
      <c r="AR54" s="9">
        <v>9.1999999999999998E-2</v>
      </c>
      <c r="AS54" s="9"/>
      <c r="AT54" s="9">
        <v>0.15</v>
      </c>
      <c r="AU54" s="9"/>
      <c r="AV54" s="9">
        <v>0.16500000000000001</v>
      </c>
      <c r="AW54" s="9">
        <v>0.13500000000000001</v>
      </c>
      <c r="AX54" s="9">
        <v>0.16600000000000001</v>
      </c>
      <c r="AY54" s="9">
        <v>9.8000000000000004E-2</v>
      </c>
      <c r="AZ54" s="9"/>
      <c r="BA54" s="9">
        <v>0.13</v>
      </c>
      <c r="BB54" s="9"/>
      <c r="BC54" s="9">
        <v>0.1457</v>
      </c>
      <c r="BD54" s="9">
        <v>0.125</v>
      </c>
      <c r="BE54" s="9">
        <v>0.14399999999999999</v>
      </c>
      <c r="BF54" s="9">
        <v>0.1</v>
      </c>
      <c r="BG54" s="9"/>
      <c r="BH54" s="9">
        <v>0.11</v>
      </c>
      <c r="BI54" s="9"/>
      <c r="BJ54" s="9">
        <v>0.13689999999999999</v>
      </c>
      <c r="BK54" s="9">
        <v>9.9000000000000005E-2</v>
      </c>
      <c r="BL54" s="9">
        <v>0.13300000000000001</v>
      </c>
      <c r="BM54" s="9">
        <v>5.5E-2</v>
      </c>
    </row>
    <row r="55" spans="3:65" s="3" customFormat="1" ht="17.149999999999999" customHeight="1" x14ac:dyDescent="0.35">
      <c r="C55" s="3" t="s">
        <v>23</v>
      </c>
      <c r="D55" s="73">
        <f>+D19/D12</f>
        <v>2.1706586826347306E-2</v>
      </c>
      <c r="E55" s="73">
        <f>+E19/E12</f>
        <v>-7.8202995008319467E-2</v>
      </c>
      <c r="F55" s="73">
        <f>+F19/F12</f>
        <v>3.2904148783977114E-2</v>
      </c>
      <c r="G55" s="9">
        <v>0.06</v>
      </c>
      <c r="H55" s="9">
        <v>0.03</v>
      </c>
      <c r="I55" s="9">
        <v>0.1</v>
      </c>
      <c r="K55" s="9">
        <v>0.17</v>
      </c>
      <c r="L55" s="9">
        <v>0.12</v>
      </c>
      <c r="M55" s="9">
        <v>0.16</v>
      </c>
      <c r="N55" s="9">
        <v>0.2</v>
      </c>
      <c r="O55" s="9">
        <v>0.22</v>
      </c>
      <c r="P55" s="9">
        <v>0.17</v>
      </c>
      <c r="Q55" s="9"/>
      <c r="R55" s="9">
        <v>0.19</v>
      </c>
      <c r="S55" s="9">
        <f>+S19/S12</f>
        <v>0.15321477428180574</v>
      </c>
      <c r="T55" s="9">
        <v>0.21</v>
      </c>
      <c r="U55" s="9">
        <v>0.19</v>
      </c>
      <c r="V55" s="9">
        <v>0.21</v>
      </c>
      <c r="W55" s="9">
        <v>0.17</v>
      </c>
      <c r="X55" s="9"/>
      <c r="Y55" s="9">
        <v>0.2</v>
      </c>
      <c r="Z55" s="9">
        <v>0.19</v>
      </c>
      <c r="AA55" s="9">
        <v>0.23</v>
      </c>
      <c r="AB55" s="9">
        <v>0.18</v>
      </c>
      <c r="AC55" s="9">
        <v>0.17</v>
      </c>
      <c r="AD55" s="9">
        <v>0.18</v>
      </c>
      <c r="AE55" s="9"/>
      <c r="AF55" s="9">
        <v>0.19</v>
      </c>
      <c r="AG55" s="9">
        <v>0.15</v>
      </c>
      <c r="AH55" s="9">
        <v>0.23</v>
      </c>
      <c r="AI55" s="9">
        <v>0.18</v>
      </c>
      <c r="AJ55" s="9">
        <v>0.2</v>
      </c>
      <c r="AK55" s="9">
        <v>0.15</v>
      </c>
      <c r="AL55" s="9"/>
      <c r="AM55" s="9">
        <v>0.14000000000000001</v>
      </c>
      <c r="AN55" s="9"/>
      <c r="AO55" s="9">
        <v>0.17599999999999999</v>
      </c>
      <c r="AP55" s="9">
        <v>0.11700000000000001</v>
      </c>
      <c r="AQ55" s="9">
        <v>0.155</v>
      </c>
      <c r="AR55" s="9">
        <v>5.5E-2</v>
      </c>
      <c r="AS55" s="9"/>
      <c r="AT55" s="9">
        <v>0.13</v>
      </c>
      <c r="AU55" s="9"/>
      <c r="AV55" s="9">
        <v>0.153</v>
      </c>
      <c r="AW55" s="9">
        <v>0.11700000000000001</v>
      </c>
      <c r="AX55" s="9">
        <v>0.14599999999999999</v>
      </c>
      <c r="AY55" s="9">
        <v>8.4000000000000005E-2</v>
      </c>
      <c r="AZ55" s="9"/>
      <c r="BA55" s="9">
        <v>0.13</v>
      </c>
      <c r="BB55" s="9"/>
      <c r="BC55" s="9">
        <v>0.14349999999999999</v>
      </c>
      <c r="BD55" s="9">
        <v>0.121</v>
      </c>
      <c r="BE55" s="9">
        <v>0.14199999999999999</v>
      </c>
      <c r="BF55" s="9">
        <v>9.5000000000000001E-2</v>
      </c>
      <c r="BG55" s="9"/>
      <c r="BH55" s="9">
        <v>0.14000000000000001</v>
      </c>
      <c r="BI55" s="9"/>
      <c r="BJ55" s="9">
        <v>0.13469999999999999</v>
      </c>
      <c r="BK55" s="9">
        <v>0.13600000000000001</v>
      </c>
      <c r="BL55" s="9">
        <v>0.12870000000000001</v>
      </c>
      <c r="BM55" s="9">
        <v>0.1457</v>
      </c>
    </row>
    <row r="56" spans="3:65" s="3" customFormat="1" ht="17.149999999999999" customHeight="1" x14ac:dyDescent="0.35">
      <c r="C56" s="3" t="s">
        <v>24</v>
      </c>
      <c r="D56" s="73">
        <f>+D20/D12</f>
        <v>2.1332335329341319E-2</v>
      </c>
      <c r="E56" s="73">
        <f>+E20/E12</f>
        <v>-2.4958402662229616E-2</v>
      </c>
      <c r="F56" s="73">
        <f>+F20/F12</f>
        <v>1.8597997138769671E-2</v>
      </c>
      <c r="G56" s="9">
        <v>0.04</v>
      </c>
      <c r="H56" s="9">
        <v>0.05</v>
      </c>
      <c r="I56" s="9">
        <v>0.03</v>
      </c>
      <c r="K56" s="9">
        <v>0.13</v>
      </c>
      <c r="L56" s="9">
        <v>7.0000000000000007E-2</v>
      </c>
      <c r="M56" s="9">
        <v>0.12</v>
      </c>
      <c r="N56" s="9">
        <v>0.15</v>
      </c>
      <c r="O56" s="9">
        <v>0.18</v>
      </c>
      <c r="P56" s="9">
        <v>0.13</v>
      </c>
      <c r="Q56" s="9"/>
      <c r="R56" s="9">
        <v>0.14000000000000001</v>
      </c>
      <c r="S56" s="9">
        <v>0.13</v>
      </c>
      <c r="T56" s="9">
        <v>0.15</v>
      </c>
      <c r="U56" s="9">
        <v>0.13</v>
      </c>
      <c r="V56" s="9">
        <v>0.15</v>
      </c>
      <c r="W56" s="9">
        <v>0.1</v>
      </c>
      <c r="X56" s="9"/>
      <c r="Y56" s="9">
        <v>0.13</v>
      </c>
      <c r="Z56" s="9">
        <v>0.12</v>
      </c>
      <c r="AA56" s="9">
        <v>0.16</v>
      </c>
      <c r="AB56" s="9">
        <v>0.11</v>
      </c>
      <c r="AC56" s="9">
        <v>0.1</v>
      </c>
      <c r="AD56" s="9">
        <v>0.12</v>
      </c>
      <c r="AE56" s="9"/>
      <c r="AF56" s="9">
        <v>0.13</v>
      </c>
      <c r="AG56" s="9">
        <v>0.1</v>
      </c>
      <c r="AH56" s="9">
        <v>0.18</v>
      </c>
      <c r="AI56" s="9">
        <v>0.12</v>
      </c>
      <c r="AJ56" s="9">
        <v>0.15</v>
      </c>
      <c r="AK56" s="9">
        <v>0.08</v>
      </c>
      <c r="AL56" s="9"/>
      <c r="AM56" s="9">
        <v>0.09</v>
      </c>
      <c r="AN56" s="9"/>
      <c r="AO56" s="9">
        <v>0.14000000000000001</v>
      </c>
      <c r="AP56" s="9">
        <v>7.0000000000000007E-2</v>
      </c>
      <c r="AQ56" s="9">
        <v>0.1</v>
      </c>
      <c r="AR56" s="9">
        <v>0.03</v>
      </c>
      <c r="AS56" s="9"/>
      <c r="AT56" s="9">
        <v>0.1</v>
      </c>
      <c r="AU56" s="9"/>
      <c r="AV56" s="9">
        <v>0.12</v>
      </c>
      <c r="AW56" s="9">
        <v>0.09</v>
      </c>
      <c r="AX56" s="9">
        <v>0.12</v>
      </c>
      <c r="AY56" s="9">
        <v>0.05</v>
      </c>
      <c r="AZ56" s="9"/>
      <c r="BA56" s="9">
        <v>0.08</v>
      </c>
      <c r="BB56" s="9"/>
      <c r="BC56" s="9">
        <v>0.10199999999999999</v>
      </c>
      <c r="BD56" s="9">
        <v>6.9000000000000006E-2</v>
      </c>
      <c r="BE56" s="9">
        <v>9.2999999999999999E-2</v>
      </c>
      <c r="BF56" s="9">
        <v>0.04</v>
      </c>
      <c r="BG56" s="9"/>
      <c r="BH56" s="9">
        <v>0.05</v>
      </c>
      <c r="BI56" s="9"/>
      <c r="BJ56" s="9">
        <v>8.2000000000000003E-2</v>
      </c>
      <c r="BK56" s="9">
        <v>7.5999999999999998E-2</v>
      </c>
      <c r="BL56" s="9">
        <v>7.2999999999999995E-2</v>
      </c>
      <c r="BM56" s="9">
        <v>0.08</v>
      </c>
    </row>
    <row r="57" spans="3:65" s="3" customFormat="1" ht="17.149999999999999" customHeight="1" x14ac:dyDescent="0.35">
      <c r="C57" s="3" t="s">
        <v>25</v>
      </c>
      <c r="D57" s="73">
        <f>+D21/D12</f>
        <v>-8.6077844311377244E-2</v>
      </c>
      <c r="E57" s="73">
        <f t="shared" ref="E57:F57" si="3">+E21/E12</f>
        <v>-0.15973377703826955</v>
      </c>
      <c r="F57" s="73">
        <f t="shared" si="3"/>
        <v>-2.7181688125894134E-2</v>
      </c>
      <c r="G57" s="9">
        <v>-0.08</v>
      </c>
      <c r="H57" s="9">
        <v>-0.17</v>
      </c>
      <c r="I57" s="9">
        <v>0.02</v>
      </c>
      <c r="K57" s="9">
        <v>0.11</v>
      </c>
      <c r="L57" s="9">
        <v>0.05</v>
      </c>
      <c r="M57" s="9">
        <v>0.11</v>
      </c>
      <c r="N57" s="9">
        <v>0.14000000000000001</v>
      </c>
      <c r="O57" s="9">
        <v>0.17</v>
      </c>
      <c r="P57" s="9">
        <v>0.11</v>
      </c>
      <c r="Q57" s="9"/>
      <c r="R57" s="9">
        <v>0.12</v>
      </c>
      <c r="S57" s="9">
        <f>+S21/S12</f>
        <v>9.1655266757865936E-2</v>
      </c>
      <c r="T57" s="9">
        <v>0.15</v>
      </c>
      <c r="U57" s="9">
        <v>0.13</v>
      </c>
      <c r="V57" s="9">
        <v>0.15</v>
      </c>
      <c r="W57" s="9">
        <v>0.1</v>
      </c>
      <c r="X57" s="9"/>
      <c r="Y57" s="9">
        <v>0.13</v>
      </c>
      <c r="Z57" s="9">
        <v>0.12</v>
      </c>
      <c r="AA57" s="9">
        <v>0.16</v>
      </c>
      <c r="AB57" s="9">
        <v>0.11</v>
      </c>
      <c r="AC57" s="9">
        <v>0.1</v>
      </c>
      <c r="AD57" s="9">
        <v>0.12</v>
      </c>
      <c r="AE57" s="9"/>
      <c r="AF57" s="9">
        <v>0.13</v>
      </c>
      <c r="AG57" s="9">
        <v>0.08</v>
      </c>
      <c r="AH57" s="9">
        <v>0.18</v>
      </c>
      <c r="AI57" s="9">
        <v>0.12</v>
      </c>
      <c r="AJ57" s="9">
        <v>0.15</v>
      </c>
      <c r="AK57" s="9">
        <v>0.08</v>
      </c>
      <c r="AL57" s="9"/>
      <c r="AM57" s="9">
        <v>0.06</v>
      </c>
      <c r="AN57" s="9"/>
      <c r="AO57" s="9">
        <v>0.12</v>
      </c>
      <c r="AP57" s="9">
        <v>0.05</v>
      </c>
      <c r="AQ57" s="9">
        <v>0.09</v>
      </c>
      <c r="AR57" s="9">
        <v>-0.01</v>
      </c>
      <c r="AS57" s="9"/>
      <c r="AT57" s="9">
        <v>0.08</v>
      </c>
      <c r="AU57" s="9"/>
      <c r="AV57" s="9">
        <v>0.11</v>
      </c>
      <c r="AW57" s="9">
        <v>7.0000000000000007E-2</v>
      </c>
      <c r="AX57" s="9">
        <v>0.1</v>
      </c>
      <c r="AY57" s="9">
        <v>0.03</v>
      </c>
      <c r="AZ57" s="9"/>
      <c r="BA57" s="9">
        <v>0.08</v>
      </c>
      <c r="BB57" s="9"/>
      <c r="BC57" s="9">
        <v>0.10100000000000001</v>
      </c>
      <c r="BD57" s="9">
        <v>6.9000000000000006E-2</v>
      </c>
      <c r="BE57" s="9">
        <v>9.2999999999999999E-2</v>
      </c>
      <c r="BF57" s="9">
        <v>0.04</v>
      </c>
      <c r="BG57" s="9"/>
      <c r="BH57" s="9">
        <v>0.08</v>
      </c>
      <c r="BI57" s="9"/>
      <c r="BJ57" s="9">
        <v>8.1000000000000003E-2</v>
      </c>
      <c r="BK57" s="9">
        <v>7.5999999999999998E-2</v>
      </c>
      <c r="BL57" s="9">
        <v>7.2999999999999995E-2</v>
      </c>
      <c r="BM57" s="9">
        <v>0.08</v>
      </c>
    </row>
    <row r="58" spans="3:65" s="3" customFormat="1" ht="17.149999999999999" customHeight="1" x14ac:dyDescent="0.35">
      <c r="C58" s="3" t="s">
        <v>26</v>
      </c>
      <c r="D58" s="73">
        <v>-0.09</v>
      </c>
      <c r="E58" s="73">
        <v>-0.09</v>
      </c>
      <c r="F58" s="73">
        <v>-0.04</v>
      </c>
      <c r="G58" s="9">
        <v>0.02</v>
      </c>
      <c r="H58" s="9">
        <v>0.02</v>
      </c>
      <c r="I58" s="9">
        <v>0.15</v>
      </c>
      <c r="K58" s="9">
        <v>0.19</v>
      </c>
      <c r="L58" s="9">
        <v>0.19</v>
      </c>
      <c r="M58" s="9">
        <v>0.24</v>
      </c>
      <c r="N58" s="9">
        <v>0.26</v>
      </c>
      <c r="O58" s="9">
        <v>0.26</v>
      </c>
      <c r="P58" s="9">
        <v>0.21</v>
      </c>
      <c r="Q58" s="9"/>
      <c r="R58" s="9">
        <v>0.2</v>
      </c>
      <c r="S58" s="9">
        <v>0.2</v>
      </c>
      <c r="T58" s="9">
        <v>0.21</v>
      </c>
      <c r="U58" s="9">
        <v>0.21</v>
      </c>
      <c r="V58" s="9">
        <v>0.21</v>
      </c>
      <c r="W58" s="9">
        <v>0.16</v>
      </c>
      <c r="X58" s="9"/>
      <c r="Y58" s="9">
        <v>0.18</v>
      </c>
      <c r="Z58" s="9"/>
      <c r="AA58" s="9">
        <v>0.18</v>
      </c>
      <c r="AB58" s="9">
        <v>0.18</v>
      </c>
      <c r="AC58" s="9">
        <v>0.18</v>
      </c>
      <c r="AD58" s="9">
        <v>0.21</v>
      </c>
      <c r="AE58" s="9"/>
      <c r="AF58" s="9">
        <v>0.2</v>
      </c>
      <c r="AG58" s="9"/>
      <c r="AH58" s="9">
        <v>0.19</v>
      </c>
      <c r="AI58" s="9">
        <v>0.16</v>
      </c>
      <c r="AJ58" s="9">
        <v>0.16</v>
      </c>
      <c r="AK58" s="9">
        <v>0.13</v>
      </c>
      <c r="AL58" s="9"/>
      <c r="AM58" s="9">
        <v>0.1</v>
      </c>
      <c r="AN58" s="9"/>
      <c r="AO58" s="9">
        <v>0.13</v>
      </c>
      <c r="AP58" s="9">
        <v>0.11</v>
      </c>
      <c r="AQ58" s="9">
        <v>0.11</v>
      </c>
      <c r="AR58" s="9">
        <v>0.12</v>
      </c>
      <c r="AS58" s="9"/>
      <c r="AT58" s="9">
        <v>0.16</v>
      </c>
      <c r="AU58" s="9"/>
      <c r="AV58" s="9">
        <v>0.16</v>
      </c>
      <c r="AW58" s="9">
        <v>0.15</v>
      </c>
      <c r="AX58" s="9">
        <v>0.15</v>
      </c>
      <c r="AY58" s="9">
        <v>0.14000000000000001</v>
      </c>
      <c r="AZ58" s="9"/>
      <c r="BA58" s="9">
        <v>0.16</v>
      </c>
      <c r="BB58" s="9"/>
      <c r="BC58" s="9">
        <v>0.17899999999999999</v>
      </c>
      <c r="BD58" s="9">
        <v>0.158</v>
      </c>
      <c r="BE58" s="9">
        <v>0.158</v>
      </c>
      <c r="BF58" s="9">
        <v>0.13100000000000001</v>
      </c>
      <c r="BG58" s="9"/>
      <c r="BH58" s="9">
        <v>0.16</v>
      </c>
      <c r="BI58" s="9"/>
      <c r="BJ58" s="9">
        <v>0.14899999999999999</v>
      </c>
      <c r="BK58" s="9">
        <v>0.10199999999999999</v>
      </c>
      <c r="BL58" s="9">
        <v>0.10199999999999999</v>
      </c>
      <c r="BM58" s="9">
        <v>0.106</v>
      </c>
    </row>
    <row r="59" spans="3:65" s="3" customFormat="1" ht="17.149999999999999" customHeight="1" x14ac:dyDescent="0.35">
      <c r="C59" s="3" t="s">
        <v>27</v>
      </c>
      <c r="D59" s="73">
        <v>0.49</v>
      </c>
      <c r="E59" s="73">
        <v>0.49</v>
      </c>
      <c r="F59" s="73">
        <v>0.42</v>
      </c>
      <c r="G59" s="9">
        <v>0.42</v>
      </c>
      <c r="H59" s="9">
        <v>0.42</v>
      </c>
      <c r="I59" s="9">
        <v>0.47</v>
      </c>
      <c r="K59" s="9">
        <v>0.49</v>
      </c>
      <c r="L59" s="9">
        <v>0.49</v>
      </c>
      <c r="M59" s="9">
        <v>0.48</v>
      </c>
      <c r="N59" s="9">
        <v>0.48</v>
      </c>
      <c r="O59" s="9">
        <v>0.48</v>
      </c>
      <c r="P59" s="9">
        <v>0.49</v>
      </c>
      <c r="Q59" s="9"/>
      <c r="R59" s="9">
        <v>0.5</v>
      </c>
      <c r="S59" s="9">
        <v>0.5</v>
      </c>
      <c r="T59" s="9">
        <v>0.49</v>
      </c>
      <c r="U59" s="9">
        <v>0.5</v>
      </c>
      <c r="V59" s="9">
        <v>0.5</v>
      </c>
      <c r="W59" s="9">
        <v>0.49</v>
      </c>
      <c r="X59" s="9"/>
      <c r="Y59" s="9">
        <v>0.5</v>
      </c>
      <c r="Z59" s="9"/>
      <c r="AA59" s="9">
        <v>0.47</v>
      </c>
      <c r="AB59" s="9">
        <v>0.48</v>
      </c>
      <c r="AC59" s="9">
        <v>0.48</v>
      </c>
      <c r="AD59" s="9">
        <v>0.5</v>
      </c>
      <c r="AE59" s="9"/>
      <c r="AF59" s="9">
        <v>0.49</v>
      </c>
      <c r="AG59" s="9"/>
      <c r="AH59" s="9">
        <v>0.43</v>
      </c>
      <c r="AI59" s="9">
        <v>0.4</v>
      </c>
      <c r="AJ59" s="9">
        <v>0.4</v>
      </c>
      <c r="AK59" s="9">
        <v>0.41</v>
      </c>
      <c r="AL59" s="9"/>
      <c r="AM59" s="9">
        <v>0.41</v>
      </c>
      <c r="AN59" s="9"/>
      <c r="AO59" s="9">
        <v>0.38</v>
      </c>
      <c r="AP59" s="9">
        <v>0.35</v>
      </c>
      <c r="AQ59" s="9">
        <v>0.35</v>
      </c>
      <c r="AR59" s="9">
        <v>0.15</v>
      </c>
      <c r="AS59" s="9"/>
      <c r="AT59" s="9">
        <v>0.28000000000000003</v>
      </c>
      <c r="AU59" s="9"/>
      <c r="AV59" s="9">
        <v>0.28000000000000003</v>
      </c>
      <c r="AW59" s="9">
        <v>0.26</v>
      </c>
      <c r="AX59" s="9">
        <v>0.26</v>
      </c>
      <c r="AY59" s="9">
        <v>0.25</v>
      </c>
      <c r="AZ59" s="9"/>
      <c r="BA59" s="9">
        <v>0.23</v>
      </c>
      <c r="BB59" s="9"/>
      <c r="BC59" s="9">
        <v>0.20599999999999999</v>
      </c>
      <c r="BD59" s="9">
        <v>0.25</v>
      </c>
      <c r="BE59" s="9">
        <v>0.25</v>
      </c>
      <c r="BF59" s="9">
        <v>0.219</v>
      </c>
      <c r="BG59" s="9"/>
      <c r="BH59" s="9">
        <v>0.2</v>
      </c>
      <c r="BI59" s="9"/>
      <c r="BJ59" s="9">
        <v>0.16900000000000001</v>
      </c>
      <c r="BK59" s="9">
        <v>0.16400000000000001</v>
      </c>
      <c r="BL59" s="9">
        <v>0.16400000000000001</v>
      </c>
      <c r="BM59" s="9">
        <v>0.153</v>
      </c>
    </row>
    <row r="60" spans="3:65" s="3" customFormat="1" ht="17.149999999999999" customHeight="1" thickBot="1" x14ac:dyDescent="0.4">
      <c r="C60" s="5" t="s">
        <v>28</v>
      </c>
      <c r="D60" s="72" t="s">
        <v>189</v>
      </c>
      <c r="E60" s="72" t="s">
        <v>189</v>
      </c>
      <c r="F60" s="72" t="s">
        <v>190</v>
      </c>
      <c r="G60" s="10" t="s">
        <v>183</v>
      </c>
      <c r="H60" s="10" t="s">
        <v>183</v>
      </c>
      <c r="I60" s="10" t="s">
        <v>179</v>
      </c>
      <c r="J60" s="5"/>
      <c r="K60" s="10" t="s">
        <v>168</v>
      </c>
      <c r="L60" s="10" t="s">
        <v>168</v>
      </c>
      <c r="M60" s="10" t="s">
        <v>154</v>
      </c>
      <c r="N60" s="56" t="s">
        <v>154</v>
      </c>
      <c r="O60" s="56" t="s">
        <v>154</v>
      </c>
      <c r="P60" s="56" t="s">
        <v>168</v>
      </c>
      <c r="Q60" s="11"/>
      <c r="R60" s="56" t="s">
        <v>165</v>
      </c>
      <c r="S60" s="56" t="s">
        <v>153</v>
      </c>
      <c r="T60" s="56" t="s">
        <v>162</v>
      </c>
      <c r="U60" s="56" t="s">
        <v>162</v>
      </c>
      <c r="V60" s="11" t="s">
        <v>162</v>
      </c>
      <c r="W60" s="11">
        <v>0.6</v>
      </c>
      <c r="X60" s="11"/>
      <c r="Y60" s="11" t="s">
        <v>153</v>
      </c>
      <c r="Z60" s="11"/>
      <c r="AA60" s="11" t="s">
        <v>154</v>
      </c>
      <c r="AB60" s="11">
        <v>0.8</v>
      </c>
      <c r="AC60" s="11">
        <v>0.8</v>
      </c>
      <c r="AD60" s="11">
        <v>0.9</v>
      </c>
      <c r="AE60" s="11"/>
      <c r="AF60" s="11">
        <v>0.8</v>
      </c>
      <c r="AG60" s="11"/>
      <c r="AH60" s="11">
        <v>0.9</v>
      </c>
      <c r="AI60" s="11">
        <v>1.2</v>
      </c>
      <c r="AJ60" s="11">
        <v>1.2</v>
      </c>
      <c r="AK60" s="11">
        <v>1.4</v>
      </c>
      <c r="AL60" s="11"/>
      <c r="AM60" s="11">
        <v>1.3</v>
      </c>
      <c r="AN60" s="11"/>
      <c r="AO60" s="11">
        <v>1.9</v>
      </c>
      <c r="AP60" s="11">
        <v>2.9</v>
      </c>
      <c r="AQ60" s="11">
        <v>2.9</v>
      </c>
      <c r="AR60" s="11">
        <v>6.6</v>
      </c>
      <c r="AS60" s="11"/>
      <c r="AT60" s="11">
        <v>1.9</v>
      </c>
      <c r="AU60" s="11"/>
      <c r="AV60" s="11">
        <v>2</v>
      </c>
      <c r="AW60" s="11">
        <v>2.2999999999999998</v>
      </c>
      <c r="AX60" s="11">
        <v>2.2999999999999998</v>
      </c>
      <c r="AY60" s="11">
        <v>2.2999999999999998</v>
      </c>
      <c r="AZ60" s="11"/>
      <c r="BA60" s="11">
        <v>1.8</v>
      </c>
      <c r="BB60" s="11"/>
      <c r="BC60" s="11">
        <v>1.7</v>
      </c>
      <c r="BD60" s="11">
        <v>1.9</v>
      </c>
      <c r="BE60" s="11">
        <v>1.9</v>
      </c>
      <c r="BF60" s="11">
        <v>2.2000000000000002</v>
      </c>
      <c r="BG60" s="11"/>
      <c r="BH60" s="11">
        <v>2.4</v>
      </c>
      <c r="BI60" s="11"/>
      <c r="BJ60" s="11">
        <v>2.4</v>
      </c>
      <c r="BK60" s="11">
        <v>3</v>
      </c>
      <c r="BL60" s="11">
        <v>3</v>
      </c>
      <c r="BM60" s="11">
        <v>3.6</v>
      </c>
    </row>
    <row r="61" spans="3:65" s="3" customFormat="1" ht="12.5" x14ac:dyDescent="0.35">
      <c r="N61" s="55"/>
      <c r="O61" s="55"/>
      <c r="P61" s="55"/>
      <c r="R61" s="55"/>
      <c r="S61" s="55"/>
      <c r="T61" s="55"/>
      <c r="U61" s="55"/>
      <c r="V61" s="55"/>
      <c r="W61" s="55"/>
    </row>
    <row r="62" spans="3:65" s="3" customFormat="1" ht="13" x14ac:dyDescent="0.35">
      <c r="C62" s="4" t="s">
        <v>43</v>
      </c>
      <c r="D62" s="106">
        <v>2023</v>
      </c>
      <c r="E62" s="106"/>
      <c r="F62" s="106"/>
      <c r="G62" s="106"/>
      <c r="H62" s="106"/>
      <c r="I62" s="106"/>
      <c r="J62" s="4"/>
      <c r="K62" s="107">
        <v>2022</v>
      </c>
      <c r="L62" s="107"/>
      <c r="M62" s="107">
        <v>2022</v>
      </c>
      <c r="N62" s="107"/>
      <c r="O62" s="107"/>
      <c r="P62" s="107"/>
      <c r="Q62" s="53"/>
      <c r="R62" s="106">
        <v>2021</v>
      </c>
      <c r="S62" s="106"/>
      <c r="T62" s="106"/>
      <c r="U62" s="106"/>
      <c r="V62" s="106"/>
      <c r="W62" s="106"/>
      <c r="X62" s="53"/>
      <c r="Y62" s="107">
        <v>2020</v>
      </c>
      <c r="Z62" s="107"/>
      <c r="AA62" s="107"/>
      <c r="AB62" s="107"/>
      <c r="AC62" s="107"/>
      <c r="AD62" s="107"/>
      <c r="AE62" s="4"/>
      <c r="AF62" s="106">
        <v>2019</v>
      </c>
      <c r="AG62" s="106"/>
      <c r="AH62" s="106"/>
      <c r="AI62" s="106"/>
      <c r="AJ62" s="106"/>
      <c r="AK62" s="106"/>
      <c r="AL62" s="4"/>
      <c r="AM62" s="106">
        <v>2018</v>
      </c>
      <c r="AN62" s="106"/>
      <c r="AO62" s="106"/>
      <c r="AP62" s="106"/>
      <c r="AQ62" s="106"/>
      <c r="AR62" s="106"/>
      <c r="AS62" s="4"/>
      <c r="AT62" s="106">
        <v>2017</v>
      </c>
      <c r="AU62" s="106"/>
      <c r="AV62" s="106"/>
      <c r="AW62" s="106"/>
      <c r="AX62" s="106"/>
      <c r="AY62" s="106"/>
      <c r="AZ62" s="4"/>
      <c r="BA62" s="106">
        <v>2016</v>
      </c>
      <c r="BB62" s="106"/>
      <c r="BC62" s="106"/>
      <c r="BD62" s="106"/>
      <c r="BE62" s="106"/>
      <c r="BF62" s="106"/>
      <c r="BG62" s="4"/>
      <c r="BH62" s="106">
        <v>2015</v>
      </c>
      <c r="BI62" s="106"/>
      <c r="BJ62" s="106"/>
      <c r="BK62" s="106"/>
      <c r="BL62" s="106"/>
      <c r="BM62" s="106"/>
    </row>
    <row r="63" spans="3:65" s="3" customFormat="1" ht="13" x14ac:dyDescent="0.35">
      <c r="C63" s="23"/>
      <c r="D63" s="66" t="s">
        <v>37</v>
      </c>
      <c r="E63" s="66" t="s">
        <v>38</v>
      </c>
      <c r="F63" s="66" t="s">
        <v>33</v>
      </c>
      <c r="G63" s="66" t="s">
        <v>34</v>
      </c>
      <c r="H63" s="66" t="s">
        <v>35</v>
      </c>
      <c r="I63" s="66" t="s">
        <v>36</v>
      </c>
      <c r="J63" s="97"/>
      <c r="K63" s="66" t="s">
        <v>37</v>
      </c>
      <c r="L63" s="66" t="s">
        <v>38</v>
      </c>
      <c r="M63" s="66" t="s">
        <v>33</v>
      </c>
      <c r="N63" s="66" t="s">
        <v>34</v>
      </c>
      <c r="O63" s="66" t="s">
        <v>35</v>
      </c>
      <c r="P63" s="66" t="s">
        <v>36</v>
      </c>
      <c r="Q63" s="66"/>
      <c r="R63" s="66" t="s">
        <v>37</v>
      </c>
      <c r="S63" s="66" t="s">
        <v>38</v>
      </c>
      <c r="T63" s="92" t="s">
        <v>33</v>
      </c>
      <c r="U63" s="92" t="s">
        <v>34</v>
      </c>
      <c r="V63" s="92" t="s">
        <v>35</v>
      </c>
      <c r="W63" s="92" t="s">
        <v>36</v>
      </c>
      <c r="X63" s="66"/>
      <c r="Y63" s="66" t="s">
        <v>37</v>
      </c>
      <c r="Z63" s="66" t="s">
        <v>38</v>
      </c>
      <c r="AA63" s="66" t="s">
        <v>33</v>
      </c>
      <c r="AB63" s="66" t="s">
        <v>34</v>
      </c>
      <c r="AC63" s="66" t="s">
        <v>35</v>
      </c>
      <c r="AD63" s="66" t="s">
        <v>36</v>
      </c>
      <c r="AE63" s="70"/>
      <c r="AF63" s="66" t="s">
        <v>37</v>
      </c>
      <c r="AG63" s="66" t="s">
        <v>38</v>
      </c>
      <c r="AH63" s="66" t="s">
        <v>33</v>
      </c>
      <c r="AI63" s="66" t="s">
        <v>34</v>
      </c>
      <c r="AJ63" s="66" t="s">
        <v>35</v>
      </c>
      <c r="AK63" s="66" t="s">
        <v>36</v>
      </c>
      <c r="AL63" s="70"/>
      <c r="AM63" s="66" t="s">
        <v>37</v>
      </c>
      <c r="AN63" s="66" t="s">
        <v>38</v>
      </c>
      <c r="AO63" s="66" t="s">
        <v>33</v>
      </c>
      <c r="AP63" s="66" t="s">
        <v>34</v>
      </c>
      <c r="AQ63" s="66" t="s">
        <v>35</v>
      </c>
      <c r="AR63" s="66" t="s">
        <v>36</v>
      </c>
      <c r="AS63" s="70"/>
      <c r="AT63" s="66" t="s">
        <v>37</v>
      </c>
      <c r="AU63" s="66" t="s">
        <v>38</v>
      </c>
      <c r="AV63" s="66" t="s">
        <v>33</v>
      </c>
      <c r="AW63" s="66" t="s">
        <v>34</v>
      </c>
      <c r="AX63" s="66" t="s">
        <v>35</v>
      </c>
      <c r="AY63" s="66" t="s">
        <v>36</v>
      </c>
      <c r="AZ63" s="70"/>
      <c r="BA63" s="66" t="s">
        <v>37</v>
      </c>
      <c r="BB63" s="66" t="s">
        <v>38</v>
      </c>
      <c r="BC63" s="66" t="s">
        <v>33</v>
      </c>
      <c r="BD63" s="66" t="s">
        <v>34</v>
      </c>
      <c r="BE63" s="66" t="s">
        <v>35</v>
      </c>
      <c r="BF63" s="66" t="s">
        <v>36</v>
      </c>
      <c r="BG63" s="70"/>
      <c r="BH63" s="66" t="s">
        <v>37</v>
      </c>
      <c r="BI63" s="66" t="s">
        <v>38</v>
      </c>
      <c r="BJ63" s="66" t="s">
        <v>33</v>
      </c>
      <c r="BK63" s="66" t="s">
        <v>34</v>
      </c>
      <c r="BL63" s="66" t="s">
        <v>35</v>
      </c>
      <c r="BM63" s="66" t="s">
        <v>36</v>
      </c>
    </row>
    <row r="64" spans="3:65" s="3" customFormat="1" ht="4" customHeight="1" x14ac:dyDescent="0.35">
      <c r="D64" s="79"/>
      <c r="E64" s="79"/>
      <c r="F64" s="79"/>
      <c r="M64" s="55"/>
      <c r="N64" s="55"/>
      <c r="O64" s="55"/>
      <c r="P64" s="55"/>
      <c r="R64" s="55"/>
      <c r="S64" s="55"/>
      <c r="T64" s="55"/>
      <c r="U64" s="55"/>
      <c r="V64" s="55"/>
      <c r="W64" s="55"/>
    </row>
    <row r="65" spans="3:65" s="3" customFormat="1" ht="17.149999999999999" customHeight="1" x14ac:dyDescent="0.35">
      <c r="C65" s="3" t="s">
        <v>44</v>
      </c>
      <c r="D65" s="71">
        <v>88.8</v>
      </c>
      <c r="E65" s="71">
        <v>88.8</v>
      </c>
      <c r="F65" s="71">
        <v>71</v>
      </c>
      <c r="G65" s="8">
        <v>82</v>
      </c>
      <c r="H65" s="8">
        <v>82</v>
      </c>
      <c r="I65" s="8">
        <v>108</v>
      </c>
      <c r="K65" s="8">
        <v>103</v>
      </c>
      <c r="L65" s="3">
        <v>103</v>
      </c>
      <c r="M65" s="8">
        <v>100</v>
      </c>
      <c r="N65" s="8">
        <v>133</v>
      </c>
      <c r="O65" s="8">
        <v>133</v>
      </c>
      <c r="P65" s="8">
        <v>184</v>
      </c>
      <c r="Q65" s="8"/>
      <c r="R65" s="8">
        <v>230</v>
      </c>
      <c r="S65" s="8">
        <v>230</v>
      </c>
      <c r="T65" s="8">
        <v>224</v>
      </c>
      <c r="U65" s="8">
        <v>192</v>
      </c>
      <c r="V65" s="55">
        <v>192</v>
      </c>
      <c r="W65" s="8">
        <v>168</v>
      </c>
      <c r="X65" s="8"/>
      <c r="Y65" s="8">
        <v>132</v>
      </c>
      <c r="Z65" s="8">
        <v>132</v>
      </c>
      <c r="AA65" s="8">
        <v>126</v>
      </c>
      <c r="AB65" s="8">
        <v>106</v>
      </c>
      <c r="AC65" s="8">
        <v>106</v>
      </c>
      <c r="AD65" s="8">
        <v>78</v>
      </c>
      <c r="AE65" s="8"/>
      <c r="AF65" s="8">
        <v>125</v>
      </c>
      <c r="AG65" s="8">
        <v>125</v>
      </c>
      <c r="AH65" s="8">
        <v>103</v>
      </c>
      <c r="AI65" s="8">
        <v>105</v>
      </c>
      <c r="AJ65" s="8">
        <v>105</v>
      </c>
      <c r="AK65" s="8">
        <v>98</v>
      </c>
      <c r="AL65" s="8"/>
      <c r="AM65" s="8">
        <v>95</v>
      </c>
      <c r="AN65" s="8">
        <v>95</v>
      </c>
      <c r="AO65" s="8">
        <v>117.4</v>
      </c>
      <c r="AP65" s="8">
        <v>101</v>
      </c>
      <c r="AQ65" s="8">
        <v>101</v>
      </c>
      <c r="AR65" s="8">
        <v>131</v>
      </c>
      <c r="AS65" s="8"/>
      <c r="AT65" s="8">
        <v>145</v>
      </c>
      <c r="AU65" s="8">
        <v>145</v>
      </c>
      <c r="AV65" s="8">
        <v>95.5</v>
      </c>
      <c r="AW65" s="8">
        <v>108.5</v>
      </c>
      <c r="AX65" s="8">
        <v>108.5</v>
      </c>
      <c r="AY65" s="8">
        <v>77</v>
      </c>
      <c r="AZ65" s="8"/>
      <c r="BA65" s="8">
        <v>75.5</v>
      </c>
      <c r="BB65" s="8">
        <v>75.5</v>
      </c>
      <c r="BC65" s="8">
        <v>73.5</v>
      </c>
      <c r="BD65" s="8">
        <v>67.5</v>
      </c>
      <c r="BE65" s="8">
        <v>67.5</v>
      </c>
      <c r="BF65" s="8">
        <v>76.5</v>
      </c>
      <c r="BG65" s="8"/>
      <c r="BH65" s="8">
        <v>86.5</v>
      </c>
      <c r="BI65" s="8">
        <v>86.5</v>
      </c>
      <c r="BJ65" s="8">
        <v>56</v>
      </c>
      <c r="BK65" s="8">
        <v>58</v>
      </c>
      <c r="BL65" s="8">
        <v>58</v>
      </c>
      <c r="BM65" s="8">
        <v>56</v>
      </c>
    </row>
    <row r="66" spans="3:65" s="3" customFormat="1" ht="17.149999999999999" customHeight="1" x14ac:dyDescent="0.35">
      <c r="C66" s="3" t="s">
        <v>45</v>
      </c>
      <c r="D66" s="71">
        <v>100</v>
      </c>
      <c r="E66" s="71">
        <v>100</v>
      </c>
      <c r="F66" s="71">
        <v>108</v>
      </c>
      <c r="G66" s="8">
        <v>102</v>
      </c>
      <c r="H66" s="8">
        <v>102</v>
      </c>
      <c r="I66" s="8">
        <v>117</v>
      </c>
      <c r="K66" s="8">
        <v>102</v>
      </c>
      <c r="L66" s="3">
        <v>102</v>
      </c>
      <c r="M66" s="8">
        <v>107</v>
      </c>
      <c r="N66" s="8">
        <v>106</v>
      </c>
      <c r="O66" s="8">
        <v>106</v>
      </c>
      <c r="P66" s="8">
        <v>104</v>
      </c>
      <c r="Q66" s="8"/>
      <c r="R66" s="8">
        <v>95</v>
      </c>
      <c r="S66" s="8">
        <v>95</v>
      </c>
      <c r="T66" s="8">
        <v>95</v>
      </c>
      <c r="U66" s="8">
        <v>92</v>
      </c>
      <c r="V66" s="55">
        <v>92</v>
      </c>
      <c r="W66" s="8">
        <v>87</v>
      </c>
      <c r="X66" s="8"/>
      <c r="Y66" s="8">
        <v>84</v>
      </c>
      <c r="Z66" s="8">
        <v>84</v>
      </c>
      <c r="AA66" s="8">
        <v>82</v>
      </c>
      <c r="AB66" s="8">
        <v>82</v>
      </c>
      <c r="AC66" s="8">
        <v>82</v>
      </c>
      <c r="AD66" s="8">
        <v>81</v>
      </c>
      <c r="AE66" s="8"/>
      <c r="AF66" s="8">
        <v>76</v>
      </c>
      <c r="AG66" s="8">
        <v>76</v>
      </c>
      <c r="AH66" s="8">
        <v>70</v>
      </c>
      <c r="AI66" s="8">
        <v>66</v>
      </c>
      <c r="AJ66" s="8">
        <v>66</v>
      </c>
      <c r="AK66" s="8">
        <v>58</v>
      </c>
      <c r="AL66" s="8"/>
      <c r="AM66" s="8">
        <v>56</v>
      </c>
      <c r="AN66" s="8">
        <v>56</v>
      </c>
      <c r="AO66" s="8">
        <v>54.4</v>
      </c>
      <c r="AP66" s="8">
        <v>11.2</v>
      </c>
      <c r="AQ66" s="8">
        <v>11.2</v>
      </c>
      <c r="AR66" s="8">
        <v>34</v>
      </c>
      <c r="AS66" s="8"/>
      <c r="AT66" s="8">
        <v>35.1</v>
      </c>
      <c r="AU66" s="8">
        <v>35.1</v>
      </c>
      <c r="AV66" s="8">
        <v>33.1</v>
      </c>
      <c r="AW66" s="8">
        <v>32</v>
      </c>
      <c r="AX66" s="8">
        <v>32</v>
      </c>
      <c r="AY66" s="8">
        <v>24</v>
      </c>
      <c r="AZ66" s="8"/>
      <c r="BA66" s="8">
        <v>25.8</v>
      </c>
      <c r="BB66" s="8">
        <v>25.8</v>
      </c>
      <c r="BC66" s="8">
        <v>21.6</v>
      </c>
      <c r="BD66" s="8">
        <v>26.2</v>
      </c>
      <c r="BE66" s="8">
        <v>26.2</v>
      </c>
      <c r="BF66" s="8">
        <v>24</v>
      </c>
      <c r="BG66" s="8"/>
      <c r="BH66" s="8">
        <v>24.1</v>
      </c>
      <c r="BI66" s="8">
        <v>24.1</v>
      </c>
      <c r="BJ66" s="8">
        <v>19.3</v>
      </c>
      <c r="BK66" s="8">
        <v>20.5</v>
      </c>
      <c r="BL66" s="8">
        <v>20.5</v>
      </c>
      <c r="BM66" s="8">
        <v>22</v>
      </c>
    </row>
    <row r="67" spans="3:65" s="3" customFormat="1" ht="17.149999999999999" customHeight="1" x14ac:dyDescent="0.35">
      <c r="C67" s="3" t="s">
        <v>47</v>
      </c>
      <c r="D67" s="99">
        <v>-15</v>
      </c>
      <c r="E67" s="99">
        <v>-15</v>
      </c>
      <c r="F67" s="99">
        <v>-1.8</v>
      </c>
      <c r="G67" s="100">
        <v>-6.2</v>
      </c>
      <c r="H67" s="100">
        <v>-5.8</v>
      </c>
      <c r="I67" s="100">
        <v>-0.3</v>
      </c>
      <c r="J67" s="47"/>
      <c r="K67" s="100">
        <v>17.600000000000001</v>
      </c>
      <c r="L67" s="12">
        <v>17.600000000000001</v>
      </c>
      <c r="M67" s="100">
        <v>4.4000000000000004</v>
      </c>
      <c r="N67" s="55">
        <v>11.3</v>
      </c>
      <c r="O67" s="55">
        <v>7.4</v>
      </c>
      <c r="P67" s="55" t="s">
        <v>167</v>
      </c>
      <c r="Q67" s="12"/>
      <c r="R67" s="55">
        <v>17.5</v>
      </c>
      <c r="S67" s="55">
        <v>17.5</v>
      </c>
      <c r="T67" s="55">
        <v>4.7</v>
      </c>
      <c r="U67" s="55">
        <v>7.9</v>
      </c>
      <c r="V67" s="55">
        <v>5.2</v>
      </c>
      <c r="W67" s="12">
        <v>2.7</v>
      </c>
      <c r="X67" s="12"/>
      <c r="Y67" s="12">
        <v>13.5</v>
      </c>
      <c r="Z67" s="12">
        <v>13.5</v>
      </c>
      <c r="AA67" s="12">
        <v>4.4000000000000004</v>
      </c>
      <c r="AB67" s="12">
        <v>5.6</v>
      </c>
      <c r="AC67" s="12">
        <v>2.1</v>
      </c>
      <c r="AD67" s="12">
        <v>3.5</v>
      </c>
      <c r="AE67" s="12"/>
      <c r="AF67" s="12">
        <v>8.3000000000000007</v>
      </c>
      <c r="AG67" s="12">
        <v>8.3000000000000007</v>
      </c>
      <c r="AH67" s="12">
        <v>5.4</v>
      </c>
      <c r="AI67" s="12">
        <v>7.1</v>
      </c>
      <c r="AJ67" s="12">
        <v>4.9000000000000004</v>
      </c>
      <c r="AK67" s="12">
        <v>2.2000000000000002</v>
      </c>
      <c r="AL67" s="12"/>
      <c r="AM67" s="12">
        <v>8.6999999999999993</v>
      </c>
      <c r="AN67" s="12">
        <v>8.6999999999999993</v>
      </c>
      <c r="AO67" s="12">
        <v>3.2</v>
      </c>
      <c r="AP67" s="12">
        <v>4</v>
      </c>
      <c r="AQ67" s="12">
        <v>5.3</v>
      </c>
      <c r="AR67" s="12">
        <v>-1</v>
      </c>
      <c r="AS67" s="12"/>
      <c r="AT67" s="12">
        <v>8.3000000000000007</v>
      </c>
      <c r="AU67" s="12">
        <v>8.3000000000000007</v>
      </c>
      <c r="AV67" s="12">
        <v>3.5</v>
      </c>
      <c r="AW67" s="12">
        <v>2.9</v>
      </c>
      <c r="AX67" s="12">
        <v>3.4</v>
      </c>
      <c r="AY67" s="12">
        <v>0</v>
      </c>
      <c r="AZ67" s="12"/>
      <c r="BA67" s="12">
        <v>8.3000000000000007</v>
      </c>
      <c r="BB67" s="12">
        <v>8.3000000000000007</v>
      </c>
      <c r="BC67" s="12">
        <v>2.9</v>
      </c>
      <c r="BD67" s="12">
        <v>2.8</v>
      </c>
      <c r="BE67" s="12">
        <v>2.7</v>
      </c>
      <c r="BF67" s="12">
        <v>0.1</v>
      </c>
      <c r="BG67" s="12"/>
      <c r="BH67" s="12">
        <v>3.7</v>
      </c>
      <c r="BI67" s="12">
        <v>3.7</v>
      </c>
      <c r="BJ67" s="12">
        <v>0.4</v>
      </c>
      <c r="BK67" s="12">
        <v>2.6</v>
      </c>
      <c r="BL67" s="12">
        <v>1.3</v>
      </c>
      <c r="BM67" s="12">
        <v>1.1000000000000001</v>
      </c>
    </row>
    <row r="68" spans="3:65" s="3" customFormat="1" ht="17.149999999999999" customHeight="1" thickBot="1" x14ac:dyDescent="0.4">
      <c r="C68" s="5" t="s">
        <v>46</v>
      </c>
      <c r="D68" s="101">
        <v>-15</v>
      </c>
      <c r="E68" s="101">
        <v>-15</v>
      </c>
      <c r="F68" s="101">
        <v>-1.8</v>
      </c>
      <c r="G68" s="102">
        <v>-6.2</v>
      </c>
      <c r="H68" s="102">
        <v>-5.8</v>
      </c>
      <c r="I68" s="102">
        <v>-0.3</v>
      </c>
      <c r="J68" s="103"/>
      <c r="K68" s="102">
        <v>17.2</v>
      </c>
      <c r="L68" s="13">
        <v>17.2</v>
      </c>
      <c r="M68" s="102">
        <v>4.4000000000000004</v>
      </c>
      <c r="N68" s="56">
        <v>11.3</v>
      </c>
      <c r="O68" s="56">
        <v>7.4</v>
      </c>
      <c r="P68" s="56" t="s">
        <v>167</v>
      </c>
      <c r="Q68" s="13"/>
      <c r="R68" s="56">
        <v>17.2</v>
      </c>
      <c r="S68" s="56">
        <v>17.5</v>
      </c>
      <c r="T68" s="56">
        <v>4.7</v>
      </c>
      <c r="U68" s="56">
        <v>7.9</v>
      </c>
      <c r="V68" s="56">
        <v>5.2</v>
      </c>
      <c r="W68" s="13">
        <v>2.7</v>
      </c>
      <c r="X68" s="13"/>
      <c r="Y68" s="13">
        <v>13.5</v>
      </c>
      <c r="Z68" s="13">
        <v>13.5</v>
      </c>
      <c r="AA68" s="13">
        <v>4.4000000000000004</v>
      </c>
      <c r="AB68" s="13">
        <v>5.6</v>
      </c>
      <c r="AC68" s="13">
        <v>2.1</v>
      </c>
      <c r="AD68" s="13">
        <v>3.5</v>
      </c>
      <c r="AE68" s="13"/>
      <c r="AF68" s="13">
        <v>8.3000000000000007</v>
      </c>
      <c r="AG68" s="13">
        <v>8.3000000000000007</v>
      </c>
      <c r="AH68" s="13">
        <v>5.4</v>
      </c>
      <c r="AI68" s="13">
        <v>7.1</v>
      </c>
      <c r="AJ68" s="13">
        <v>4.9000000000000004</v>
      </c>
      <c r="AK68" s="13">
        <v>2.2000000000000002</v>
      </c>
      <c r="AL68" s="13"/>
      <c r="AM68" s="13">
        <v>8.6999999999999993</v>
      </c>
      <c r="AN68" s="13">
        <v>8.6999999999999993</v>
      </c>
      <c r="AO68" s="13">
        <v>3.2</v>
      </c>
      <c r="AP68" s="13">
        <v>4</v>
      </c>
      <c r="AQ68" s="13">
        <v>5.3</v>
      </c>
      <c r="AR68" s="13">
        <v>-1</v>
      </c>
      <c r="AS68" s="13"/>
      <c r="AT68" s="13">
        <v>8.3000000000000007</v>
      </c>
      <c r="AU68" s="13">
        <v>8.3000000000000007</v>
      </c>
      <c r="AV68" s="13">
        <v>3.5</v>
      </c>
      <c r="AW68" s="13">
        <v>2.9</v>
      </c>
      <c r="AX68" s="13">
        <v>3.4</v>
      </c>
      <c r="AY68" s="13">
        <v>0</v>
      </c>
      <c r="AZ68" s="13"/>
      <c r="BA68" s="13">
        <v>8.3000000000000007</v>
      </c>
      <c r="BB68" s="13">
        <v>8.3000000000000007</v>
      </c>
      <c r="BC68" s="13">
        <v>2.9</v>
      </c>
      <c r="BD68" s="13">
        <v>2.8</v>
      </c>
      <c r="BE68" s="13">
        <v>2.7</v>
      </c>
      <c r="BF68" s="13">
        <v>0.1</v>
      </c>
      <c r="BG68" s="13"/>
      <c r="BH68" s="13">
        <v>3.7</v>
      </c>
      <c r="BI68" s="13">
        <v>3.7</v>
      </c>
      <c r="BJ68" s="13">
        <v>0.4</v>
      </c>
      <c r="BK68" s="13">
        <v>2.6</v>
      </c>
      <c r="BL68" s="13">
        <v>1.3</v>
      </c>
      <c r="BM68" s="13">
        <v>1.1000000000000001</v>
      </c>
    </row>
    <row r="69" spans="3:65" s="3" customFormat="1" ht="12.5" x14ac:dyDescent="0.35">
      <c r="N69" s="55"/>
      <c r="O69" s="55"/>
      <c r="P69" s="55"/>
      <c r="R69" s="55"/>
      <c r="S69" s="55"/>
      <c r="T69" s="55"/>
      <c r="U69" s="55"/>
      <c r="V69" s="55"/>
      <c r="W69" s="55"/>
    </row>
    <row r="70" spans="3:65" s="3" customFormat="1" ht="13" x14ac:dyDescent="0.35">
      <c r="C70" s="4" t="s">
        <v>29</v>
      </c>
      <c r="D70" s="106">
        <v>2023</v>
      </c>
      <c r="E70" s="106"/>
      <c r="F70" s="106"/>
      <c r="G70" s="106"/>
      <c r="H70" s="106"/>
      <c r="I70" s="106"/>
      <c r="J70" s="4"/>
      <c r="K70" s="107">
        <v>2022</v>
      </c>
      <c r="L70" s="107"/>
      <c r="M70" s="107">
        <v>2022</v>
      </c>
      <c r="N70" s="107"/>
      <c r="O70" s="107"/>
      <c r="P70" s="107"/>
      <c r="Q70" s="53"/>
      <c r="R70" s="106">
        <v>2021</v>
      </c>
      <c r="S70" s="106"/>
      <c r="T70" s="106"/>
      <c r="U70" s="106"/>
      <c r="V70" s="106"/>
      <c r="W70" s="106"/>
      <c r="X70" s="53"/>
      <c r="Y70" s="107">
        <v>2020</v>
      </c>
      <c r="Z70" s="107"/>
      <c r="AA70" s="107"/>
      <c r="AB70" s="107"/>
      <c r="AC70" s="107"/>
      <c r="AD70" s="107"/>
      <c r="AE70" s="4"/>
      <c r="AF70" s="106">
        <v>2019</v>
      </c>
      <c r="AG70" s="106"/>
      <c r="AH70" s="106"/>
      <c r="AI70" s="106"/>
      <c r="AJ70" s="106"/>
      <c r="AK70" s="106"/>
      <c r="AL70" s="4"/>
      <c r="AM70" s="106">
        <v>2018</v>
      </c>
      <c r="AN70" s="106"/>
      <c r="AO70" s="106"/>
      <c r="AP70" s="106"/>
      <c r="AQ70" s="106"/>
      <c r="AR70" s="106"/>
      <c r="AS70" s="4"/>
      <c r="AT70" s="106">
        <v>2017</v>
      </c>
      <c r="AU70" s="106"/>
      <c r="AV70" s="106"/>
      <c r="AW70" s="106"/>
      <c r="AX70" s="106"/>
      <c r="AY70" s="106"/>
      <c r="AZ70" s="4"/>
      <c r="BA70" s="106">
        <v>2016</v>
      </c>
      <c r="BB70" s="106"/>
      <c r="BC70" s="106"/>
      <c r="BD70" s="106"/>
      <c r="BE70" s="106"/>
      <c r="BF70" s="106"/>
      <c r="BG70" s="4"/>
      <c r="BH70" s="106">
        <v>2015</v>
      </c>
      <c r="BI70" s="106"/>
      <c r="BJ70" s="106"/>
      <c r="BK70" s="106"/>
      <c r="BL70" s="106"/>
      <c r="BM70" s="106"/>
    </row>
    <row r="71" spans="3:65" s="3" customFormat="1" ht="13" x14ac:dyDescent="0.35">
      <c r="C71" s="69"/>
      <c r="D71" s="66" t="s">
        <v>37</v>
      </c>
      <c r="E71" s="66" t="s">
        <v>33</v>
      </c>
      <c r="F71" s="66" t="s">
        <v>33</v>
      </c>
      <c r="G71" s="66" t="s">
        <v>34</v>
      </c>
      <c r="H71" s="66" t="s">
        <v>35</v>
      </c>
      <c r="I71" s="66" t="s">
        <v>36</v>
      </c>
      <c r="J71" s="69"/>
      <c r="K71" s="66" t="s">
        <v>37</v>
      </c>
      <c r="L71" s="66" t="s">
        <v>38</v>
      </c>
      <c r="M71" s="66" t="s">
        <v>33</v>
      </c>
      <c r="N71" s="66" t="s">
        <v>34</v>
      </c>
      <c r="O71" s="66" t="s">
        <v>35</v>
      </c>
      <c r="P71" s="66" t="s">
        <v>36</v>
      </c>
      <c r="Q71" s="66"/>
      <c r="R71" s="66" t="s">
        <v>37</v>
      </c>
      <c r="S71" s="66" t="s">
        <v>38</v>
      </c>
      <c r="T71" s="66" t="s">
        <v>33</v>
      </c>
      <c r="U71" s="66" t="s">
        <v>34</v>
      </c>
      <c r="V71" s="66" t="s">
        <v>35</v>
      </c>
      <c r="W71" s="66" t="s">
        <v>36</v>
      </c>
      <c r="X71" s="66"/>
      <c r="Y71" s="66" t="s">
        <v>37</v>
      </c>
      <c r="Z71" s="66" t="s">
        <v>38</v>
      </c>
      <c r="AA71" s="66" t="s">
        <v>33</v>
      </c>
      <c r="AB71" s="66" t="s">
        <v>34</v>
      </c>
      <c r="AC71" s="66" t="s">
        <v>35</v>
      </c>
      <c r="AD71" s="66" t="s">
        <v>36</v>
      </c>
      <c r="AE71" s="70"/>
      <c r="AF71" s="66" t="s">
        <v>37</v>
      </c>
      <c r="AG71" s="66" t="s">
        <v>38</v>
      </c>
      <c r="AH71" s="66" t="s">
        <v>33</v>
      </c>
      <c r="AI71" s="66" t="s">
        <v>34</v>
      </c>
      <c r="AJ71" s="66" t="s">
        <v>35</v>
      </c>
      <c r="AK71" s="66" t="s">
        <v>36</v>
      </c>
      <c r="AL71" s="70"/>
      <c r="AM71" s="66" t="s">
        <v>37</v>
      </c>
      <c r="AN71" s="66" t="s">
        <v>38</v>
      </c>
      <c r="AO71" s="66" t="s">
        <v>33</v>
      </c>
      <c r="AP71" s="66" t="s">
        <v>34</v>
      </c>
      <c r="AQ71" s="66" t="s">
        <v>35</v>
      </c>
      <c r="AR71" s="66" t="s">
        <v>36</v>
      </c>
      <c r="AS71" s="70"/>
      <c r="AT71" s="66" t="s">
        <v>37</v>
      </c>
      <c r="AU71" s="66" t="s">
        <v>38</v>
      </c>
      <c r="AV71" s="66" t="s">
        <v>33</v>
      </c>
      <c r="AW71" s="66" t="s">
        <v>34</v>
      </c>
      <c r="AX71" s="66" t="s">
        <v>35</v>
      </c>
      <c r="AY71" s="66" t="s">
        <v>36</v>
      </c>
      <c r="AZ71" s="70"/>
      <c r="BA71" s="66" t="s">
        <v>37</v>
      </c>
      <c r="BB71" s="66" t="s">
        <v>38</v>
      </c>
      <c r="BC71" s="66" t="s">
        <v>33</v>
      </c>
      <c r="BD71" s="66" t="s">
        <v>34</v>
      </c>
      <c r="BE71" s="66" t="s">
        <v>35</v>
      </c>
      <c r="BF71" s="66" t="s">
        <v>36</v>
      </c>
      <c r="BG71" s="70"/>
      <c r="BH71" s="66" t="s">
        <v>37</v>
      </c>
      <c r="BI71" s="66" t="s">
        <v>38</v>
      </c>
      <c r="BJ71" s="66" t="s">
        <v>33</v>
      </c>
      <c r="BK71" s="66" t="s">
        <v>34</v>
      </c>
      <c r="BL71" s="66" t="s">
        <v>35</v>
      </c>
      <c r="BM71" s="66" t="s">
        <v>36</v>
      </c>
    </row>
    <row r="72" spans="3:65" s="3" customFormat="1" ht="4.4000000000000004" customHeight="1" x14ac:dyDescent="0.35">
      <c r="M72" s="55"/>
      <c r="N72" s="55"/>
      <c r="O72" s="55"/>
      <c r="P72" s="55"/>
      <c r="R72" s="55"/>
      <c r="S72" s="55"/>
      <c r="T72" s="55"/>
      <c r="U72" s="55"/>
      <c r="V72" s="55"/>
      <c r="W72" s="55"/>
    </row>
    <row r="73" spans="3:65" s="3" customFormat="1" ht="17.149999999999999" customHeight="1" x14ac:dyDescent="0.35">
      <c r="C73" s="3" t="s">
        <v>30</v>
      </c>
      <c r="D73" s="3">
        <v>1500</v>
      </c>
      <c r="I73" s="95"/>
      <c r="K73" s="95">
        <v>1738</v>
      </c>
      <c r="M73" s="88"/>
      <c r="N73" s="88"/>
      <c r="O73" s="88"/>
      <c r="P73" s="88"/>
      <c r="Q73" s="8"/>
      <c r="R73" s="88">
        <v>1572</v>
      </c>
      <c r="S73" s="89"/>
      <c r="T73" s="55"/>
      <c r="U73" s="55"/>
      <c r="V73" s="55"/>
      <c r="W73" s="8"/>
      <c r="X73" s="8"/>
      <c r="Y73" s="8">
        <v>1619</v>
      </c>
      <c r="Z73" s="8"/>
      <c r="AA73" s="8"/>
      <c r="AB73" s="8"/>
      <c r="AC73" s="8"/>
      <c r="AD73" s="8"/>
      <c r="AE73" s="8"/>
      <c r="AF73" s="8">
        <v>1685</v>
      </c>
      <c r="AG73" s="8"/>
      <c r="AH73" s="8"/>
      <c r="AI73" s="8"/>
      <c r="AJ73" s="8"/>
      <c r="AK73" s="8"/>
      <c r="AL73" s="8"/>
      <c r="AM73" s="8">
        <v>1651</v>
      </c>
      <c r="AN73" s="8"/>
      <c r="AO73" s="8"/>
      <c r="AP73" s="8"/>
      <c r="AQ73" s="8"/>
      <c r="AR73" s="8"/>
      <c r="AS73" s="8"/>
      <c r="AT73" s="8">
        <v>1062</v>
      </c>
      <c r="AU73" s="8"/>
      <c r="AV73" s="8"/>
      <c r="AW73" s="8"/>
      <c r="AX73" s="8"/>
      <c r="AY73" s="8"/>
      <c r="AZ73" s="8"/>
      <c r="BA73" s="8">
        <v>1041</v>
      </c>
      <c r="BB73" s="8"/>
      <c r="BC73" s="8"/>
      <c r="BD73" s="8"/>
      <c r="BE73" s="8"/>
      <c r="BF73" s="8"/>
      <c r="BG73" s="8"/>
      <c r="BH73" s="8">
        <v>1034</v>
      </c>
      <c r="BI73" s="8"/>
      <c r="BJ73" s="8"/>
      <c r="BK73" s="8"/>
      <c r="BL73" s="8"/>
      <c r="BM73" s="8"/>
    </row>
    <row r="74" spans="3:65" s="3" customFormat="1" ht="17.149999999999999" customHeight="1" x14ac:dyDescent="0.35">
      <c r="C74" s="3" t="s">
        <v>31</v>
      </c>
      <c r="D74" s="3">
        <v>1355</v>
      </c>
      <c r="I74" s="95"/>
      <c r="K74" s="95">
        <v>1739</v>
      </c>
      <c r="M74" s="88"/>
      <c r="N74" s="88"/>
      <c r="O74" s="88"/>
      <c r="P74" s="88"/>
      <c r="Q74" s="8"/>
      <c r="R74" s="88">
        <v>1663</v>
      </c>
      <c r="S74" s="89"/>
      <c r="T74" s="55"/>
      <c r="U74" s="55"/>
      <c r="V74" s="55"/>
      <c r="W74" s="8"/>
      <c r="X74" s="8"/>
      <c r="Y74" s="8">
        <v>1538</v>
      </c>
      <c r="Z74" s="8"/>
      <c r="AA74" s="8"/>
      <c r="AB74" s="8"/>
      <c r="AC74" s="8"/>
      <c r="AD74" s="8"/>
      <c r="AE74" s="8"/>
      <c r="AF74" s="8">
        <v>1625</v>
      </c>
      <c r="AG74" s="8"/>
      <c r="AH74" s="8"/>
      <c r="AI74" s="8"/>
      <c r="AJ74" s="8"/>
      <c r="AK74" s="8"/>
      <c r="AL74" s="8"/>
      <c r="AM74" s="8">
        <v>1616</v>
      </c>
      <c r="AN74" s="8"/>
      <c r="AO74" s="8"/>
      <c r="AP74" s="8"/>
      <c r="AQ74" s="8"/>
      <c r="AR74" s="8"/>
      <c r="AS74" s="8"/>
      <c r="AT74" s="8">
        <v>1022</v>
      </c>
      <c r="AU74" s="8"/>
      <c r="AV74" s="8"/>
      <c r="AW74" s="8"/>
      <c r="AX74" s="8"/>
      <c r="AY74" s="8"/>
      <c r="AZ74" s="8"/>
      <c r="BA74" s="8">
        <v>986</v>
      </c>
      <c r="BB74" s="8"/>
      <c r="BC74" s="8"/>
      <c r="BD74" s="8"/>
      <c r="BE74" s="8"/>
      <c r="BF74" s="8"/>
      <c r="BG74" s="8"/>
      <c r="BH74" s="8"/>
      <c r="BI74" s="8"/>
      <c r="BJ74" s="8"/>
      <c r="BK74" s="8"/>
      <c r="BL74" s="8"/>
      <c r="BM74" s="8"/>
    </row>
    <row r="75" spans="3:65" s="3" customFormat="1" ht="17.149999999999999" customHeight="1" x14ac:dyDescent="0.35">
      <c r="C75" s="3" t="s">
        <v>191</v>
      </c>
      <c r="D75" s="3">
        <v>3.4</v>
      </c>
      <c r="I75" s="94"/>
      <c r="K75" s="94" t="s">
        <v>170</v>
      </c>
      <c r="L75" s="94"/>
      <c r="M75" s="95"/>
      <c r="N75" s="95"/>
      <c r="O75" s="95"/>
      <c r="P75" s="95"/>
      <c r="Q75" s="96"/>
      <c r="R75" s="95" t="s">
        <v>171</v>
      </c>
      <c r="S75" s="89"/>
      <c r="T75" s="55"/>
      <c r="U75" s="55"/>
      <c r="V75" s="55"/>
      <c r="W75" s="8"/>
      <c r="X75" s="8"/>
      <c r="Y75" s="8">
        <v>6</v>
      </c>
      <c r="Z75" s="8"/>
      <c r="AA75" s="8"/>
      <c r="AB75" s="8"/>
      <c r="AC75" s="8"/>
      <c r="AD75" s="8"/>
      <c r="AE75" s="8"/>
      <c r="AF75" s="8">
        <v>6</v>
      </c>
      <c r="AG75" s="8"/>
      <c r="AH75" s="8"/>
      <c r="AI75" s="8"/>
      <c r="AJ75" s="8"/>
      <c r="AK75" s="8"/>
      <c r="AL75" s="8"/>
      <c r="AM75" s="8">
        <v>9</v>
      </c>
      <c r="AN75" s="8"/>
      <c r="AO75" s="8"/>
      <c r="AP75" s="8"/>
      <c r="AQ75" s="8"/>
      <c r="AR75" s="8"/>
      <c r="AS75" s="8"/>
      <c r="AT75" s="8">
        <v>11</v>
      </c>
      <c r="AU75" s="8"/>
      <c r="AV75" s="8"/>
      <c r="AW75" s="8"/>
      <c r="AX75" s="8"/>
      <c r="AY75" s="8"/>
      <c r="AZ75" s="8"/>
      <c r="BA75" s="8">
        <v>16</v>
      </c>
      <c r="BB75" s="8"/>
      <c r="BC75" s="8"/>
      <c r="BD75" s="8"/>
      <c r="BE75" s="8"/>
      <c r="BF75" s="8"/>
      <c r="BG75" s="8"/>
      <c r="BH75" s="8"/>
      <c r="BI75" s="8"/>
      <c r="BJ75" s="8"/>
      <c r="BK75" s="8"/>
      <c r="BL75" s="8"/>
      <c r="BM75" s="8"/>
    </row>
    <row r="76" spans="3:65" s="3" customFormat="1" ht="17.149999999999999" customHeight="1" x14ac:dyDescent="0.35">
      <c r="C76" s="3" t="s">
        <v>32</v>
      </c>
      <c r="D76" s="3">
        <v>14</v>
      </c>
      <c r="K76" s="3">
        <v>13</v>
      </c>
      <c r="M76" s="88"/>
      <c r="N76" s="88"/>
      <c r="O76" s="88"/>
      <c r="P76" s="88"/>
      <c r="Q76" s="8"/>
      <c r="R76" s="88">
        <v>12</v>
      </c>
      <c r="S76" s="89"/>
      <c r="T76" s="55"/>
      <c r="U76" s="55"/>
      <c r="V76" s="55"/>
      <c r="W76" s="8"/>
      <c r="X76" s="8"/>
      <c r="Y76" s="8">
        <v>13</v>
      </c>
      <c r="Z76" s="8"/>
      <c r="AA76" s="8"/>
      <c r="AB76" s="8"/>
      <c r="AC76" s="8"/>
      <c r="AD76" s="8"/>
      <c r="AE76" s="8"/>
      <c r="AF76" s="8">
        <v>13</v>
      </c>
      <c r="AG76" s="8"/>
      <c r="AH76" s="8"/>
      <c r="AI76" s="8"/>
      <c r="AJ76" s="8"/>
      <c r="AK76" s="8"/>
      <c r="AL76" s="8"/>
      <c r="AM76" s="8">
        <v>11</v>
      </c>
      <c r="AN76" s="8"/>
      <c r="AO76" s="8"/>
      <c r="AP76" s="8"/>
      <c r="AQ76" s="8"/>
      <c r="AR76" s="8"/>
      <c r="AS76" s="8"/>
      <c r="AT76" s="8">
        <v>10</v>
      </c>
      <c r="AU76" s="8"/>
      <c r="AV76" s="8"/>
      <c r="AW76" s="8"/>
      <c r="AX76" s="8"/>
      <c r="AY76" s="8"/>
      <c r="AZ76" s="8"/>
      <c r="BA76" s="8">
        <v>9</v>
      </c>
      <c r="BB76" s="8"/>
      <c r="BC76" s="8"/>
      <c r="BD76" s="8"/>
      <c r="BE76" s="8"/>
      <c r="BF76" s="8"/>
      <c r="BG76" s="8"/>
      <c r="BH76" s="8"/>
      <c r="BI76" s="8"/>
      <c r="BJ76" s="8"/>
      <c r="BK76" s="8"/>
      <c r="BL76" s="8"/>
      <c r="BM76" s="8"/>
    </row>
    <row r="77" spans="3:65" s="3" customFormat="1" ht="17.149999999999999" customHeight="1" x14ac:dyDescent="0.35">
      <c r="C77" s="3" t="s">
        <v>42</v>
      </c>
      <c r="D77" s="3">
        <v>575</v>
      </c>
      <c r="K77" s="3">
        <v>567</v>
      </c>
      <c r="M77" s="88"/>
      <c r="N77" s="88"/>
      <c r="O77" s="88"/>
      <c r="P77" s="88"/>
      <c r="Q77" s="8"/>
      <c r="R77" s="88">
        <v>554</v>
      </c>
      <c r="S77" s="89"/>
      <c r="T77" s="55"/>
      <c r="U77" s="55"/>
      <c r="V77" s="55"/>
      <c r="W77" s="8"/>
      <c r="X77" s="8"/>
      <c r="Y77" s="8">
        <v>551</v>
      </c>
      <c r="Z77" s="8"/>
      <c r="AA77" s="8"/>
      <c r="AB77" s="8"/>
      <c r="AC77" s="8"/>
      <c r="AD77" s="8"/>
      <c r="AE77" s="8"/>
      <c r="AF77" s="8">
        <v>565</v>
      </c>
      <c r="AG77" s="8"/>
      <c r="AH77" s="8"/>
      <c r="AI77" s="8"/>
      <c r="AJ77" s="8"/>
      <c r="AK77" s="8"/>
      <c r="AL77" s="8"/>
      <c r="AM77" s="8">
        <v>593</v>
      </c>
      <c r="AN77" s="8"/>
      <c r="AO77" s="8"/>
      <c r="AP77" s="8"/>
      <c r="AQ77" s="8"/>
      <c r="AR77" s="8"/>
      <c r="AS77" s="8"/>
      <c r="AT77" s="8">
        <v>551</v>
      </c>
      <c r="AU77" s="8"/>
      <c r="AV77" s="8"/>
      <c r="AW77" s="8"/>
      <c r="AX77" s="8"/>
      <c r="AY77" s="8"/>
      <c r="AZ77" s="8"/>
      <c r="BA77" s="8">
        <v>551</v>
      </c>
      <c r="BB77" s="8"/>
      <c r="BC77" s="8"/>
      <c r="BD77" s="8"/>
      <c r="BE77" s="8"/>
      <c r="BF77" s="8"/>
      <c r="BG77" s="8"/>
      <c r="BH77" s="8"/>
      <c r="BI77" s="8"/>
      <c r="BJ77" s="8"/>
      <c r="BK77" s="8"/>
      <c r="BL77" s="8"/>
      <c r="BM77" s="8"/>
    </row>
    <row r="78" spans="3:65" s="3" customFormat="1" ht="17.149999999999999" customHeight="1" thickBot="1" x14ac:dyDescent="0.4">
      <c r="C78" s="5" t="s">
        <v>192</v>
      </c>
      <c r="D78" s="5">
        <v>182</v>
      </c>
      <c r="E78" s="5"/>
      <c r="F78" s="5"/>
      <c r="G78" s="5"/>
      <c r="H78" s="5"/>
      <c r="I78" s="5"/>
      <c r="J78" s="5"/>
      <c r="K78" s="5">
        <v>192</v>
      </c>
      <c r="L78" s="5"/>
      <c r="M78" s="90"/>
      <c r="N78" s="90"/>
      <c r="O78" s="90"/>
      <c r="P78" s="90"/>
      <c r="Q78" s="10"/>
      <c r="R78" s="90">
        <v>219</v>
      </c>
      <c r="S78" s="91"/>
      <c r="T78" s="56"/>
      <c r="U78" s="56"/>
      <c r="V78" s="56"/>
      <c r="W78" s="10"/>
      <c r="X78" s="10"/>
      <c r="Y78" s="10">
        <v>230</v>
      </c>
      <c r="Z78" s="10"/>
      <c r="AA78" s="10"/>
      <c r="AB78" s="10"/>
      <c r="AC78" s="10"/>
      <c r="AD78" s="10"/>
      <c r="AE78" s="10"/>
      <c r="AF78" s="10">
        <v>237</v>
      </c>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row>
    <row r="80" spans="3:65" x14ac:dyDescent="0.35">
      <c r="C80" s="38" t="s">
        <v>123</v>
      </c>
      <c r="D80" s="38"/>
      <c r="E80" s="38"/>
      <c r="F80" s="38"/>
      <c r="G80" s="38"/>
      <c r="H80" s="38"/>
      <c r="I80" s="38"/>
      <c r="J80" s="38"/>
      <c r="K80" s="38"/>
      <c r="L80" s="38"/>
      <c r="M80" s="38"/>
      <c r="R80" s="38"/>
      <c r="S80" s="38"/>
      <c r="T80" s="57"/>
      <c r="U80" s="57"/>
      <c r="V80" s="57"/>
    </row>
  </sheetData>
  <mergeCells count="55">
    <mergeCell ref="A1:BO5"/>
    <mergeCell ref="Y9:AD9"/>
    <mergeCell ref="Y25:AD25"/>
    <mergeCell ref="AF9:AK9"/>
    <mergeCell ref="AM9:AR9"/>
    <mergeCell ref="AT9:AY9"/>
    <mergeCell ref="BA9:BF9"/>
    <mergeCell ref="BH9:BM9"/>
    <mergeCell ref="AF25:AK25"/>
    <mergeCell ref="AM25:AR25"/>
    <mergeCell ref="AT25:AY25"/>
    <mergeCell ref="BA25:BF25"/>
    <mergeCell ref="R9:W9"/>
    <mergeCell ref="R25:W25"/>
    <mergeCell ref="K9:P9"/>
    <mergeCell ref="K25:P25"/>
    <mergeCell ref="BH70:BM70"/>
    <mergeCell ref="AF45:AK45"/>
    <mergeCell ref="AM45:AR45"/>
    <mergeCell ref="AT45:AY45"/>
    <mergeCell ref="BA45:BF45"/>
    <mergeCell ref="BH45:BM45"/>
    <mergeCell ref="AF70:AK70"/>
    <mergeCell ref="AM70:AR70"/>
    <mergeCell ref="AT70:AY70"/>
    <mergeCell ref="BA70:BF70"/>
    <mergeCell ref="AF62:AK62"/>
    <mergeCell ref="BH36:BM36"/>
    <mergeCell ref="BH25:BM25"/>
    <mergeCell ref="AM62:AR62"/>
    <mergeCell ref="AT62:AY62"/>
    <mergeCell ref="BA62:BF62"/>
    <mergeCell ref="BH62:BM62"/>
    <mergeCell ref="AM36:AR36"/>
    <mergeCell ref="AT36:AY36"/>
    <mergeCell ref="BA36:BF36"/>
    <mergeCell ref="Y36:AD36"/>
    <mergeCell ref="Y45:AD45"/>
    <mergeCell ref="Y62:AD62"/>
    <mergeCell ref="Y70:AD70"/>
    <mergeCell ref="AF36:AK36"/>
    <mergeCell ref="K36:P36"/>
    <mergeCell ref="K45:P45"/>
    <mergeCell ref="K62:P62"/>
    <mergeCell ref="K70:P70"/>
    <mergeCell ref="R70:W70"/>
    <mergeCell ref="R36:W36"/>
    <mergeCell ref="R45:W45"/>
    <mergeCell ref="R62:W62"/>
    <mergeCell ref="D70:I70"/>
    <mergeCell ref="D9:I9"/>
    <mergeCell ref="D25:I25"/>
    <mergeCell ref="D36:I36"/>
    <mergeCell ref="D45:I45"/>
    <mergeCell ref="D62:I62"/>
  </mergeCells>
  <hyperlinks>
    <hyperlink ref="N7" location="Intro!A1" display="Go back to table of contents" xr:uid="{250152CB-EBD5-4BAE-9D10-AF8672449486}"/>
  </hyperlinks>
  <pageMargins left="0.70866141732283472" right="0.70866141732283472" top="0.74803149606299213" bottom="0.74803149606299213" header="0.31496062992125984" footer="0.31496062992125984"/>
  <pageSetup paperSize="8" scale="29" orientation="portrait" r:id="rId1"/>
  <ignoredErrors>
    <ignoredError sqref="K75:R75" numberStoredAsText="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6193EE-CFF4-4BFA-9E2E-B95D77961179}">
  <sheetPr>
    <pageSetUpPr fitToPage="1"/>
  </sheetPr>
  <dimension ref="A1:BO45"/>
  <sheetViews>
    <sheetView showGridLines="0" tabSelected="1" zoomScale="85" zoomScaleNormal="85" workbookViewId="0">
      <selection activeCell="C12" sqref="C12"/>
    </sheetView>
  </sheetViews>
  <sheetFormatPr defaultColWidth="0" defaultRowHeight="14" x14ac:dyDescent="0.35"/>
  <cols>
    <col min="1" max="2" width="1.453125" style="1" customWidth="1"/>
    <col min="3" max="3" width="50.81640625" style="1" customWidth="1"/>
    <col min="4" max="9" width="8.81640625" style="1" customWidth="1"/>
    <col min="10" max="10" width="1.81640625" style="1" customWidth="1"/>
    <col min="11" max="16" width="8.81640625" style="1" customWidth="1"/>
    <col min="17" max="17" width="1.81640625" style="1" customWidth="1"/>
    <col min="18" max="19" width="8.81640625" style="1" customWidth="1"/>
    <col min="20" max="22" width="8.81640625" style="58" customWidth="1"/>
    <col min="23" max="23" width="8.81640625" style="1" customWidth="1"/>
    <col min="24" max="24" width="1.81640625" style="1" customWidth="1"/>
    <col min="25" max="30" width="8.81640625" style="1" customWidth="1"/>
    <col min="31" max="31" width="1.81640625" style="1" customWidth="1"/>
    <col min="32"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7" width="1.453125" style="1" customWidth="1"/>
    <col min="68" max="16384" width="8.81640625" style="1" hidden="1"/>
  </cols>
  <sheetData>
    <row r="1" spans="1:67" s="59" customFormat="1" ht="14.5" x14ac:dyDescent="0.3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row>
    <row r="2" spans="1:67" s="59" customFormat="1" ht="14.5" x14ac:dyDescent="0.3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row>
    <row r="3" spans="1:67" s="59" customFormat="1" ht="14.5" x14ac:dyDescent="0.3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row>
    <row r="4" spans="1:67" s="59" customFormat="1" ht="14.5" x14ac:dyDescent="0.3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row>
    <row r="5" spans="1:67" s="59" customFormat="1" ht="14.5" x14ac:dyDescent="0.3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row>
    <row r="6" spans="1:67" x14ac:dyDescent="0.35">
      <c r="T6" s="1"/>
      <c r="U6" s="1"/>
      <c r="V6" s="1"/>
    </row>
    <row r="7" spans="1:67" ht="18" x14ac:dyDescent="0.35">
      <c r="C7" s="6" t="s">
        <v>85</v>
      </c>
      <c r="D7" s="6"/>
      <c r="E7" s="6"/>
      <c r="F7" s="6"/>
      <c r="G7" s="6"/>
      <c r="H7" s="6"/>
      <c r="I7" s="6"/>
      <c r="J7" s="6"/>
      <c r="K7" s="6"/>
      <c r="L7" s="6"/>
      <c r="M7" s="6"/>
      <c r="N7" s="44" t="s">
        <v>126</v>
      </c>
      <c r="O7" s="44"/>
      <c r="P7" s="44"/>
      <c r="Q7" s="44"/>
      <c r="S7" s="6"/>
      <c r="T7" s="44"/>
      <c r="V7" s="6"/>
      <c r="X7" s="44"/>
      <c r="Y7" s="44"/>
      <c r="Z7" s="44"/>
      <c r="AA7" s="44"/>
    </row>
    <row r="8" spans="1:67" x14ac:dyDescent="0.35">
      <c r="T8" s="1"/>
      <c r="U8" s="1"/>
      <c r="V8" s="1"/>
    </row>
    <row r="9" spans="1:67" s="3" customFormat="1" ht="15" customHeight="1" x14ac:dyDescent="0.35">
      <c r="C9" s="4"/>
      <c r="D9" s="106">
        <v>2023</v>
      </c>
      <c r="E9" s="106"/>
      <c r="F9" s="106"/>
      <c r="G9" s="106"/>
      <c r="H9" s="106"/>
      <c r="I9" s="106"/>
      <c r="J9" s="4"/>
      <c r="K9" s="106">
        <v>2022</v>
      </c>
      <c r="L9" s="106"/>
      <c r="M9" s="106"/>
      <c r="N9" s="106"/>
      <c r="O9" s="106"/>
      <c r="P9" s="106"/>
      <c r="Q9" s="4"/>
      <c r="R9" s="106">
        <v>2021</v>
      </c>
      <c r="S9" s="106"/>
      <c r="T9" s="106"/>
      <c r="U9" s="106"/>
      <c r="V9" s="106"/>
      <c r="W9" s="106"/>
      <c r="X9" s="4"/>
      <c r="Y9" s="106">
        <v>2020</v>
      </c>
      <c r="Z9" s="106"/>
      <c r="AA9" s="106"/>
      <c r="AB9" s="106"/>
      <c r="AC9" s="106"/>
      <c r="AD9" s="106"/>
      <c r="AE9" s="4"/>
      <c r="AF9" s="106">
        <v>2019</v>
      </c>
      <c r="AG9" s="106"/>
      <c r="AH9" s="106"/>
      <c r="AI9" s="106"/>
      <c r="AJ9" s="106"/>
      <c r="AK9" s="106"/>
      <c r="AL9" s="4"/>
      <c r="AM9" s="106">
        <v>2018</v>
      </c>
      <c r="AN9" s="106"/>
      <c r="AO9" s="106"/>
      <c r="AP9" s="106"/>
      <c r="AQ9" s="106"/>
      <c r="AR9" s="106"/>
      <c r="AS9" s="4"/>
      <c r="AT9" s="106">
        <v>2017</v>
      </c>
      <c r="AU9" s="106"/>
      <c r="AV9" s="106"/>
      <c r="AW9" s="106"/>
      <c r="AX9" s="106"/>
      <c r="AY9" s="106"/>
      <c r="AZ9" s="4"/>
      <c r="BA9" s="106">
        <v>2016</v>
      </c>
      <c r="BB9" s="106"/>
      <c r="BC9" s="106"/>
      <c r="BD9" s="106"/>
      <c r="BE9" s="106"/>
      <c r="BF9" s="106"/>
      <c r="BG9" s="4"/>
      <c r="BH9" s="106">
        <v>2015</v>
      </c>
      <c r="BI9" s="106"/>
      <c r="BJ9" s="106"/>
      <c r="BK9" s="106"/>
      <c r="BL9" s="106"/>
      <c r="BM9" s="106"/>
    </row>
    <row r="10" spans="1:67" s="3" customFormat="1" ht="13" x14ac:dyDescent="0.35">
      <c r="C10" s="69" t="s">
        <v>40</v>
      </c>
      <c r="D10" s="66" t="s">
        <v>37</v>
      </c>
      <c r="E10" s="66" t="s">
        <v>38</v>
      </c>
      <c r="F10" s="66" t="s">
        <v>33</v>
      </c>
      <c r="G10" s="66" t="s">
        <v>34</v>
      </c>
      <c r="H10" s="66" t="s">
        <v>35</v>
      </c>
      <c r="I10" s="66" t="s">
        <v>36</v>
      </c>
      <c r="J10" s="69"/>
      <c r="K10" s="66" t="s">
        <v>37</v>
      </c>
      <c r="L10" s="66" t="s">
        <v>38</v>
      </c>
      <c r="M10" s="66" t="s">
        <v>33</v>
      </c>
      <c r="N10" s="66" t="s">
        <v>34</v>
      </c>
      <c r="O10" s="66" t="s">
        <v>35</v>
      </c>
      <c r="P10" s="66" t="s">
        <v>36</v>
      </c>
      <c r="Q10" s="66"/>
      <c r="R10" s="66" t="s">
        <v>37</v>
      </c>
      <c r="S10" s="66" t="s">
        <v>38</v>
      </c>
      <c r="T10" s="66" t="s">
        <v>33</v>
      </c>
      <c r="U10" s="66" t="s">
        <v>34</v>
      </c>
      <c r="V10" s="66" t="s">
        <v>35</v>
      </c>
      <c r="W10" s="66" t="s">
        <v>36</v>
      </c>
      <c r="X10" s="66"/>
      <c r="Y10" s="66" t="s">
        <v>37</v>
      </c>
      <c r="Z10" s="66" t="s">
        <v>38</v>
      </c>
      <c r="AA10" s="66" t="s">
        <v>33</v>
      </c>
      <c r="AB10" s="66" t="s">
        <v>34</v>
      </c>
      <c r="AC10" s="66" t="s">
        <v>35</v>
      </c>
      <c r="AD10" s="66" t="s">
        <v>36</v>
      </c>
      <c r="AE10" s="70"/>
      <c r="AF10" s="66" t="s">
        <v>37</v>
      </c>
      <c r="AG10" s="66" t="s">
        <v>38</v>
      </c>
      <c r="AH10" s="66" t="s">
        <v>33</v>
      </c>
      <c r="AI10" s="66" t="s">
        <v>34</v>
      </c>
      <c r="AJ10" s="66" t="s">
        <v>35</v>
      </c>
      <c r="AK10" s="66" t="s">
        <v>36</v>
      </c>
      <c r="AL10" s="70"/>
      <c r="AM10" s="66" t="s">
        <v>37</v>
      </c>
      <c r="AN10" s="66" t="s">
        <v>38</v>
      </c>
      <c r="AO10" s="66" t="s">
        <v>33</v>
      </c>
      <c r="AP10" s="66" t="s">
        <v>34</v>
      </c>
      <c r="AQ10" s="66" t="s">
        <v>35</v>
      </c>
      <c r="AR10" s="66" t="s">
        <v>36</v>
      </c>
      <c r="AS10" s="70"/>
      <c r="AT10" s="66" t="s">
        <v>37</v>
      </c>
      <c r="AU10" s="66" t="s">
        <v>38</v>
      </c>
      <c r="AV10" s="66" t="s">
        <v>33</v>
      </c>
      <c r="AW10" s="66" t="s">
        <v>34</v>
      </c>
      <c r="AX10" s="66" t="s">
        <v>35</v>
      </c>
      <c r="AY10" s="66" t="s">
        <v>36</v>
      </c>
      <c r="AZ10" s="70"/>
      <c r="BA10" s="66" t="s">
        <v>37</v>
      </c>
      <c r="BB10" s="66" t="s">
        <v>38</v>
      </c>
      <c r="BC10" s="66" t="s">
        <v>33</v>
      </c>
      <c r="BD10" s="66" t="s">
        <v>34</v>
      </c>
      <c r="BE10" s="66" t="s">
        <v>35</v>
      </c>
      <c r="BF10" s="66" t="s">
        <v>36</v>
      </c>
      <c r="BG10" s="70"/>
      <c r="BH10" s="66" t="s">
        <v>37</v>
      </c>
      <c r="BI10" s="66" t="s">
        <v>38</v>
      </c>
      <c r="BJ10" s="66" t="s">
        <v>33</v>
      </c>
      <c r="BK10" s="66" t="s">
        <v>34</v>
      </c>
      <c r="BL10" s="66" t="s">
        <v>35</v>
      </c>
      <c r="BM10" s="66" t="s">
        <v>36</v>
      </c>
    </row>
    <row r="11" spans="1:67" s="3" customFormat="1" ht="4.4000000000000004" customHeight="1" x14ac:dyDescent="0.35">
      <c r="D11" s="79"/>
      <c r="I11" s="55"/>
      <c r="K11" s="55"/>
      <c r="L11" s="55"/>
      <c r="M11" s="55"/>
      <c r="N11" s="55"/>
      <c r="O11" s="55"/>
      <c r="P11" s="55"/>
      <c r="R11" s="55"/>
      <c r="S11" s="55"/>
      <c r="T11" s="55"/>
      <c r="U11" s="55"/>
      <c r="V11" s="55"/>
    </row>
    <row r="12" spans="1:67" s="3" customFormat="1" ht="17.149999999999999" customHeight="1" x14ac:dyDescent="0.35">
      <c r="C12" s="3" t="s">
        <v>1</v>
      </c>
      <c r="D12" s="71">
        <v>2672</v>
      </c>
      <c r="E12" s="8">
        <f>+D12-F12-G12</f>
        <v>601</v>
      </c>
      <c r="F12" s="8">
        <v>699</v>
      </c>
      <c r="G12" s="8">
        <v>1372</v>
      </c>
      <c r="H12" s="8">
        <v>731</v>
      </c>
      <c r="I12" s="8">
        <v>641</v>
      </c>
      <c r="K12" s="8">
        <v>3604</v>
      </c>
      <c r="L12" s="8">
        <v>810</v>
      </c>
      <c r="M12" s="8">
        <v>920</v>
      </c>
      <c r="N12" s="8">
        <v>1874</v>
      </c>
      <c r="O12" s="8">
        <v>1000</v>
      </c>
      <c r="P12" s="8">
        <v>874</v>
      </c>
      <c r="Q12" s="8"/>
      <c r="R12" s="8">
        <v>3020</v>
      </c>
      <c r="S12" s="8">
        <v>731</v>
      </c>
      <c r="T12" s="8">
        <v>811</v>
      </c>
      <c r="U12" s="8">
        <v>1478</v>
      </c>
      <c r="V12" s="8">
        <v>836</v>
      </c>
      <c r="W12" s="8">
        <v>642</v>
      </c>
      <c r="X12" s="8"/>
      <c r="Y12" s="8">
        <v>2654</v>
      </c>
      <c r="Z12" s="8">
        <v>642</v>
      </c>
      <c r="AA12" s="8">
        <v>712</v>
      </c>
      <c r="AB12" s="8">
        <v>1300</v>
      </c>
      <c r="AC12" s="8">
        <v>596</v>
      </c>
      <c r="AD12" s="8">
        <v>704</v>
      </c>
      <c r="AE12" s="8"/>
      <c r="AF12" s="8">
        <v>2840</v>
      </c>
      <c r="AG12" s="8">
        <v>625</v>
      </c>
      <c r="AH12" s="8">
        <v>779</v>
      </c>
      <c r="AI12" s="8">
        <v>1436</v>
      </c>
      <c r="AJ12" s="8">
        <v>770</v>
      </c>
      <c r="AK12" s="8">
        <v>666</v>
      </c>
      <c r="AL12" s="8"/>
      <c r="AM12" s="8">
        <v>2523</v>
      </c>
      <c r="AN12" s="8">
        <v>390</v>
      </c>
      <c r="AO12" s="8">
        <v>720</v>
      </c>
      <c r="AP12" s="8">
        <v>1413</v>
      </c>
      <c r="AQ12" s="8">
        <v>709</v>
      </c>
      <c r="AR12" s="8">
        <v>434</v>
      </c>
      <c r="AS12" s="8"/>
      <c r="AT12" s="8">
        <v>1621.634</v>
      </c>
      <c r="AU12" s="8">
        <v>370</v>
      </c>
      <c r="AV12" s="8">
        <v>430</v>
      </c>
      <c r="AW12" s="8">
        <v>822</v>
      </c>
      <c r="AX12" s="8">
        <v>445</v>
      </c>
      <c r="AY12" s="8">
        <v>377</v>
      </c>
      <c r="AZ12" s="8"/>
      <c r="BA12" s="8">
        <v>1610.606</v>
      </c>
      <c r="BB12" s="8">
        <v>347</v>
      </c>
      <c r="BC12" s="8">
        <v>438.7</v>
      </c>
      <c r="BD12" s="8">
        <v>825.4</v>
      </c>
      <c r="BE12" s="8">
        <v>457.5</v>
      </c>
      <c r="BF12" s="8">
        <v>367.9</v>
      </c>
      <c r="BG12" s="8"/>
      <c r="BH12" s="8">
        <v>1621</v>
      </c>
      <c r="BI12" s="8">
        <v>375</v>
      </c>
      <c r="BJ12" s="8">
        <v>460</v>
      </c>
      <c r="BK12" s="8">
        <v>785.9</v>
      </c>
      <c r="BL12" s="8">
        <v>443</v>
      </c>
      <c r="BM12" s="8">
        <v>342.8</v>
      </c>
      <c r="BN12" s="7"/>
      <c r="BO12" s="7"/>
    </row>
    <row r="13" spans="1:67" s="3" customFormat="1" ht="17.149999999999999" customHeight="1" x14ac:dyDescent="0.35">
      <c r="C13" s="3" t="s">
        <v>86</v>
      </c>
      <c r="D13" s="71">
        <v>-2108</v>
      </c>
      <c r="E13" s="8">
        <f t="shared" ref="E13:E14" si="0">+D13-F13-G13</f>
        <v>-507</v>
      </c>
      <c r="F13" s="8">
        <v>-561</v>
      </c>
      <c r="G13" s="8">
        <v>-1040</v>
      </c>
      <c r="H13" s="8">
        <v>-553</v>
      </c>
      <c r="I13" s="8">
        <v>-487</v>
      </c>
      <c r="K13" s="8">
        <v>-2584</v>
      </c>
      <c r="L13" s="8">
        <v>-608</v>
      </c>
      <c r="M13" s="8">
        <v>-666</v>
      </c>
      <c r="N13" s="8">
        <v>-1310</v>
      </c>
      <c r="O13" s="8">
        <v>-680</v>
      </c>
      <c r="P13" s="8">
        <v>-630</v>
      </c>
      <c r="Q13" s="8"/>
      <c r="R13" s="8">
        <v>-2115</v>
      </c>
      <c r="S13" s="8">
        <v>-515</v>
      </c>
      <c r="T13" s="8">
        <v>-561</v>
      </c>
      <c r="U13" s="8">
        <v>-1039</v>
      </c>
      <c r="V13" s="8">
        <v>-585</v>
      </c>
      <c r="W13" s="8">
        <v>-454</v>
      </c>
      <c r="X13" s="8"/>
      <c r="Y13" s="8">
        <v>-1818</v>
      </c>
      <c r="Z13" s="8">
        <v>-446</v>
      </c>
      <c r="AA13" s="8">
        <v>-471</v>
      </c>
      <c r="AB13" s="8">
        <v>-901</v>
      </c>
      <c r="AC13" s="8">
        <v>-419</v>
      </c>
      <c r="AD13" s="8">
        <v>-482</v>
      </c>
      <c r="AE13" s="8"/>
      <c r="AF13" s="8">
        <v>-1963</v>
      </c>
      <c r="AG13" s="8">
        <v>-434</v>
      </c>
      <c r="AH13" s="8">
        <v>-516</v>
      </c>
      <c r="AI13" s="8">
        <v>-1013</v>
      </c>
      <c r="AJ13" s="8">
        <v>-529</v>
      </c>
      <c r="AK13" s="8">
        <v>-484</v>
      </c>
      <c r="AL13" s="8"/>
      <c r="AM13" s="8">
        <v>-1833</v>
      </c>
      <c r="AN13" s="8">
        <v>-446</v>
      </c>
      <c r="AO13" s="8">
        <v>-521</v>
      </c>
      <c r="AP13" s="8">
        <v>-866</v>
      </c>
      <c r="AQ13" s="8">
        <v>-528</v>
      </c>
      <c r="AR13" s="8">
        <v>-338</v>
      </c>
      <c r="AS13" s="8"/>
      <c r="AT13" s="8">
        <v>-1169.172</v>
      </c>
      <c r="AU13" s="8">
        <v>-241</v>
      </c>
      <c r="AV13" s="8">
        <v>-316</v>
      </c>
      <c r="AW13" s="8">
        <v>-612</v>
      </c>
      <c r="AX13" s="8">
        <v>-320</v>
      </c>
      <c r="AY13" s="8">
        <v>-291</v>
      </c>
      <c r="AZ13" s="8"/>
      <c r="BA13" s="8">
        <v>-1205.8219999999999</v>
      </c>
      <c r="BB13" s="8">
        <v>-263</v>
      </c>
      <c r="BC13" s="8">
        <v>-323.10000000000002</v>
      </c>
      <c r="BD13" s="8">
        <v>-620.20000000000005</v>
      </c>
      <c r="BE13" s="8">
        <v>-339.2</v>
      </c>
      <c r="BF13" s="8">
        <v>-281</v>
      </c>
      <c r="BG13" s="8"/>
      <c r="BH13" s="8">
        <v>-1211</v>
      </c>
      <c r="BI13" s="8">
        <v>-259</v>
      </c>
      <c r="BJ13" s="8">
        <v>-348.2</v>
      </c>
      <c r="BK13" s="8">
        <v>-603.4</v>
      </c>
      <c r="BL13" s="8">
        <v>-332</v>
      </c>
      <c r="BM13" s="8">
        <v>-271.39999999999998</v>
      </c>
    </row>
    <row r="14" spans="1:67" s="14" customFormat="1" ht="17.149999999999999" customHeight="1" x14ac:dyDescent="0.35">
      <c r="C14" s="19" t="s">
        <v>2</v>
      </c>
      <c r="D14" s="74">
        <v>564</v>
      </c>
      <c r="E14" s="20">
        <f t="shared" si="0"/>
        <v>94</v>
      </c>
      <c r="F14" s="20">
        <v>138</v>
      </c>
      <c r="G14" s="20">
        <v>332</v>
      </c>
      <c r="H14" s="20">
        <v>178</v>
      </c>
      <c r="I14" s="111">
        <v>154</v>
      </c>
      <c r="J14" s="19"/>
      <c r="K14" s="20">
        <v>1020</v>
      </c>
      <c r="L14" s="20">
        <v>202</v>
      </c>
      <c r="M14" s="20">
        <v>254</v>
      </c>
      <c r="N14" s="20">
        <v>564</v>
      </c>
      <c r="O14" s="20">
        <v>320</v>
      </c>
      <c r="P14" s="20">
        <v>244</v>
      </c>
      <c r="Q14" s="20"/>
      <c r="R14" s="20">
        <v>905</v>
      </c>
      <c r="S14" s="20">
        <v>216</v>
      </c>
      <c r="T14" s="20">
        <v>250</v>
      </c>
      <c r="U14" s="20">
        <v>439</v>
      </c>
      <c r="V14" s="20">
        <v>251</v>
      </c>
      <c r="W14" s="20">
        <v>188</v>
      </c>
      <c r="X14" s="20"/>
      <c r="Y14" s="20">
        <v>836</v>
      </c>
      <c r="Z14" s="20">
        <v>196</v>
      </c>
      <c r="AA14" s="20">
        <v>241</v>
      </c>
      <c r="AB14" s="20">
        <v>399</v>
      </c>
      <c r="AC14" s="20">
        <v>177</v>
      </c>
      <c r="AD14" s="20">
        <v>222</v>
      </c>
      <c r="AE14" s="20"/>
      <c r="AF14" s="20">
        <v>877</v>
      </c>
      <c r="AG14" s="20">
        <v>191</v>
      </c>
      <c r="AH14" s="20">
        <v>263</v>
      </c>
      <c r="AI14" s="20">
        <v>423</v>
      </c>
      <c r="AJ14" s="20">
        <v>241</v>
      </c>
      <c r="AK14" s="20">
        <v>182</v>
      </c>
      <c r="AL14" s="20"/>
      <c r="AM14" s="20">
        <v>690</v>
      </c>
      <c r="AN14" s="20">
        <v>214</v>
      </c>
      <c r="AO14" s="20">
        <v>199</v>
      </c>
      <c r="AP14" s="20">
        <v>277</v>
      </c>
      <c r="AQ14" s="20">
        <v>181</v>
      </c>
      <c r="AR14" s="20">
        <v>96</v>
      </c>
      <c r="AS14" s="20"/>
      <c r="AT14" s="20">
        <v>452.46199999999999</v>
      </c>
      <c r="AU14" s="20">
        <v>128</v>
      </c>
      <c r="AV14" s="20">
        <v>114</v>
      </c>
      <c r="AW14" s="20">
        <v>210</v>
      </c>
      <c r="AX14" s="20">
        <v>125</v>
      </c>
      <c r="AY14" s="20">
        <v>86</v>
      </c>
      <c r="AZ14" s="20"/>
      <c r="BA14" s="20">
        <v>404.78400000000011</v>
      </c>
      <c r="BB14" s="20">
        <v>84</v>
      </c>
      <c r="BC14" s="20">
        <v>115.6</v>
      </c>
      <c r="BD14" s="20">
        <v>205.2</v>
      </c>
      <c r="BE14" s="20">
        <v>118.3</v>
      </c>
      <c r="BF14" s="20">
        <v>86.9</v>
      </c>
      <c r="BG14" s="20"/>
      <c r="BH14" s="20">
        <v>410</v>
      </c>
      <c r="BI14" s="20">
        <v>116</v>
      </c>
      <c r="BJ14" s="20">
        <v>111.8</v>
      </c>
      <c r="BK14" s="20">
        <v>182.5</v>
      </c>
      <c r="BL14" s="20">
        <v>111</v>
      </c>
      <c r="BM14" s="20">
        <v>71.5</v>
      </c>
    </row>
    <row r="15" spans="1:67" s="3" customFormat="1" ht="4.4000000000000004" customHeight="1" x14ac:dyDescent="0.35">
      <c r="D15" s="71"/>
      <c r="E15" s="8"/>
      <c r="F15" s="8"/>
      <c r="G15" s="8"/>
      <c r="H15" s="8"/>
      <c r="I15" s="110"/>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row>
    <row r="16" spans="1:67" s="3" customFormat="1" ht="17.149999999999999" customHeight="1" x14ac:dyDescent="0.35">
      <c r="C16" s="3" t="s">
        <v>87</v>
      </c>
      <c r="D16" s="71">
        <v>-149</v>
      </c>
      <c r="E16" s="8">
        <f t="shared" ref="E16:E19" si="1">+D16-F16-G16</f>
        <v>-34</v>
      </c>
      <c r="F16" s="8">
        <v>-37</v>
      </c>
      <c r="G16" s="8">
        <v>-78</v>
      </c>
      <c r="H16" s="8">
        <v>-41</v>
      </c>
      <c r="I16" s="110">
        <v>-37</v>
      </c>
      <c r="K16" s="8">
        <v>-170</v>
      </c>
      <c r="L16" s="8">
        <v>-45</v>
      </c>
      <c r="M16" s="8">
        <v>-41</v>
      </c>
      <c r="N16" s="8">
        <v>-84</v>
      </c>
      <c r="O16" s="8">
        <v>-46</v>
      </c>
      <c r="P16" s="8">
        <v>-38</v>
      </c>
      <c r="Q16" s="8"/>
      <c r="R16" s="8">
        <v>-143</v>
      </c>
      <c r="S16" s="8">
        <v>-35</v>
      </c>
      <c r="T16" s="8">
        <v>-36</v>
      </c>
      <c r="U16" s="8">
        <v>-72</v>
      </c>
      <c r="V16" s="8">
        <v>-36</v>
      </c>
      <c r="W16" s="8">
        <v>-36</v>
      </c>
      <c r="X16" s="8"/>
      <c r="Y16" s="8">
        <v>-151</v>
      </c>
      <c r="Z16" s="8">
        <v>-41</v>
      </c>
      <c r="AA16" s="8">
        <v>-37</v>
      </c>
      <c r="AB16" s="8">
        <v>-73</v>
      </c>
      <c r="AC16" s="8">
        <v>-34</v>
      </c>
      <c r="AD16" s="8">
        <v>-39</v>
      </c>
      <c r="AE16" s="8"/>
      <c r="AF16" s="8">
        <v>-159</v>
      </c>
      <c r="AG16" s="8">
        <v>-43</v>
      </c>
      <c r="AH16" s="8">
        <v>-37</v>
      </c>
      <c r="AI16" s="8">
        <v>-79</v>
      </c>
      <c r="AJ16" s="8">
        <v>-38</v>
      </c>
      <c r="AK16" s="8">
        <v>-41</v>
      </c>
      <c r="AL16" s="8"/>
      <c r="AM16" s="8">
        <v>-147</v>
      </c>
      <c r="AN16" s="8">
        <v>-47</v>
      </c>
      <c r="AO16" s="8">
        <v>-33</v>
      </c>
      <c r="AP16" s="8">
        <v>-67</v>
      </c>
      <c r="AQ16" s="8">
        <v>-36</v>
      </c>
      <c r="AR16" s="8">
        <v>-31</v>
      </c>
      <c r="AS16" s="8"/>
      <c r="AT16" s="8">
        <v>-101.809</v>
      </c>
      <c r="AU16" s="8">
        <v>-26</v>
      </c>
      <c r="AV16" s="8">
        <v>-24</v>
      </c>
      <c r="AW16" s="8">
        <v>-52</v>
      </c>
      <c r="AX16" s="8">
        <v>-26</v>
      </c>
      <c r="AY16" s="8">
        <v>-26</v>
      </c>
      <c r="AZ16" s="8"/>
      <c r="BA16" s="8">
        <v>-104.17100000000001</v>
      </c>
      <c r="BB16" s="8">
        <v>-31</v>
      </c>
      <c r="BC16" s="8">
        <v>-24.9</v>
      </c>
      <c r="BD16" s="8">
        <v>-48.5</v>
      </c>
      <c r="BE16" s="8">
        <v>-25</v>
      </c>
      <c r="BF16" s="8">
        <v>-24.5</v>
      </c>
      <c r="BG16" s="8"/>
      <c r="BH16" s="8">
        <v>-110</v>
      </c>
      <c r="BI16" s="8"/>
      <c r="BJ16" s="8"/>
      <c r="BK16" s="8"/>
      <c r="BL16" s="8"/>
      <c r="BM16" s="8"/>
    </row>
    <row r="17" spans="3:65" s="3" customFormat="1" ht="17.149999999999999" customHeight="1" x14ac:dyDescent="0.35">
      <c r="C17" s="3" t="s">
        <v>88</v>
      </c>
      <c r="D17" s="71">
        <v>-197</v>
      </c>
      <c r="E17" s="8">
        <f t="shared" si="1"/>
        <v>-48</v>
      </c>
      <c r="F17" s="8">
        <v>-46</v>
      </c>
      <c r="G17" s="8">
        <v>-103</v>
      </c>
      <c r="H17" s="8">
        <v>-57</v>
      </c>
      <c r="I17" s="110">
        <v>-46</v>
      </c>
      <c r="K17" s="8">
        <v>-222</v>
      </c>
      <c r="L17" s="8">
        <v>-65</v>
      </c>
      <c r="M17" s="8">
        <v>-53</v>
      </c>
      <c r="N17" s="8">
        <v>-104</v>
      </c>
      <c r="O17" s="8">
        <v>-55</v>
      </c>
      <c r="P17" s="8">
        <v>-49</v>
      </c>
      <c r="Q17" s="8"/>
      <c r="R17" s="8">
        <v>-186</v>
      </c>
      <c r="S17" s="8">
        <v>-51</v>
      </c>
      <c r="T17" s="8">
        <v>-46</v>
      </c>
      <c r="U17" s="8">
        <v>-89</v>
      </c>
      <c r="V17" s="8">
        <v>-43</v>
      </c>
      <c r="W17" s="8">
        <v>-46</v>
      </c>
      <c r="X17" s="8"/>
      <c r="Y17" s="8">
        <v>-168</v>
      </c>
      <c r="Z17" s="8">
        <v>-33</v>
      </c>
      <c r="AA17" s="8">
        <v>-45</v>
      </c>
      <c r="AB17" s="8">
        <v>-90</v>
      </c>
      <c r="AC17" s="8">
        <v>-36</v>
      </c>
      <c r="AD17" s="8">
        <v>-54</v>
      </c>
      <c r="AE17" s="8"/>
      <c r="AF17" s="8">
        <v>-180</v>
      </c>
      <c r="AG17" s="8">
        <v>-50</v>
      </c>
      <c r="AH17" s="8">
        <v>-43</v>
      </c>
      <c r="AI17" s="8">
        <v>-87</v>
      </c>
      <c r="AJ17" s="8">
        <v>-44</v>
      </c>
      <c r="AK17" s="8">
        <v>-43</v>
      </c>
      <c r="AL17" s="8"/>
      <c r="AM17" s="8">
        <v>-132</v>
      </c>
      <c r="AN17" s="8">
        <v>-30</v>
      </c>
      <c r="AO17" s="8">
        <v>-34</v>
      </c>
      <c r="AP17" s="8">
        <v>-68</v>
      </c>
      <c r="AQ17" s="8">
        <v>-37</v>
      </c>
      <c r="AR17" s="8">
        <v>-31</v>
      </c>
      <c r="AS17" s="8"/>
      <c r="AT17" s="8">
        <v>-108.85899999999999</v>
      </c>
      <c r="AU17" s="8">
        <v>-27</v>
      </c>
      <c r="AV17" s="8">
        <v>-24</v>
      </c>
      <c r="AW17" s="8">
        <v>-58</v>
      </c>
      <c r="AX17" s="8">
        <v>-30</v>
      </c>
      <c r="AY17" s="8">
        <v>-28</v>
      </c>
      <c r="AZ17" s="8"/>
      <c r="BA17" s="8">
        <v>-100.57</v>
      </c>
      <c r="BB17" s="8">
        <v>-18</v>
      </c>
      <c r="BC17" s="8">
        <v>-26</v>
      </c>
      <c r="BD17" s="8">
        <v>-57.2</v>
      </c>
      <c r="BE17" s="8">
        <v>-28.5</v>
      </c>
      <c r="BF17" s="8">
        <v>-27.7</v>
      </c>
      <c r="BG17" s="8"/>
      <c r="BH17" s="8">
        <v>-122</v>
      </c>
      <c r="BI17" s="8">
        <v>-78</v>
      </c>
      <c r="BJ17" s="8">
        <v>-49.1</v>
      </c>
      <c r="BK17" s="8">
        <v>-104.9</v>
      </c>
      <c r="BL17" s="8">
        <v>-53.7</v>
      </c>
      <c r="BM17" s="8">
        <v>-51.2</v>
      </c>
    </row>
    <row r="18" spans="3:65" s="3" customFormat="1" ht="17.149999999999999" customHeight="1" x14ac:dyDescent="0.35">
      <c r="C18" s="3" t="s">
        <v>89</v>
      </c>
      <c r="D18" s="71">
        <v>26</v>
      </c>
      <c r="E18" s="8">
        <f t="shared" si="1"/>
        <v>20</v>
      </c>
      <c r="F18" s="8">
        <v>-2</v>
      </c>
      <c r="G18" s="8">
        <v>8</v>
      </c>
      <c r="H18" s="8">
        <v>7</v>
      </c>
      <c r="I18" s="110">
        <v>1</v>
      </c>
      <c r="K18" s="8">
        <v>29</v>
      </c>
      <c r="L18" s="8">
        <v>19</v>
      </c>
      <c r="M18" s="8">
        <v>0</v>
      </c>
      <c r="N18" s="8">
        <v>10</v>
      </c>
      <c r="O18" s="8">
        <v>8</v>
      </c>
      <c r="P18" s="8">
        <v>2</v>
      </c>
      <c r="Q18" s="8"/>
      <c r="R18" s="8">
        <v>15</v>
      </c>
      <c r="S18" s="8">
        <v>9</v>
      </c>
      <c r="T18" s="8">
        <v>3</v>
      </c>
      <c r="U18" s="8">
        <v>3</v>
      </c>
      <c r="V18" s="8">
        <v>0</v>
      </c>
      <c r="W18" s="8">
        <v>3</v>
      </c>
      <c r="X18" s="8"/>
      <c r="Y18" s="8">
        <v>4</v>
      </c>
      <c r="Z18" s="8">
        <v>3</v>
      </c>
      <c r="AA18" s="8">
        <v>3</v>
      </c>
      <c r="AB18" s="8">
        <v>-2</v>
      </c>
      <c r="AC18" s="8">
        <v>-3</v>
      </c>
      <c r="AD18" s="8">
        <v>1</v>
      </c>
      <c r="AE18" s="8"/>
      <c r="AF18" s="8">
        <v>1</v>
      </c>
      <c r="AG18" s="8">
        <v>6</v>
      </c>
      <c r="AH18" s="8">
        <v>-1</v>
      </c>
      <c r="AI18" s="8">
        <v>-4</v>
      </c>
      <c r="AJ18" s="8">
        <v>-3</v>
      </c>
      <c r="AK18" s="8">
        <v>-1</v>
      </c>
      <c r="AL18" s="8"/>
      <c r="AM18" s="8">
        <v>-1</v>
      </c>
      <c r="AN18" s="8">
        <v>12</v>
      </c>
      <c r="AO18" s="8">
        <v>-5</v>
      </c>
      <c r="AP18" s="8">
        <v>-8</v>
      </c>
      <c r="AQ18" s="8">
        <v>2</v>
      </c>
      <c r="AR18" s="8">
        <v>-10</v>
      </c>
      <c r="AS18" s="8"/>
      <c r="AT18" s="8">
        <v>0.18599999999999994</v>
      </c>
      <c r="AU18" s="8">
        <v>4</v>
      </c>
      <c r="AV18" s="8">
        <v>0</v>
      </c>
      <c r="AW18" s="8">
        <v>-4</v>
      </c>
      <c r="AX18" s="8">
        <v>-4</v>
      </c>
      <c r="AY18" s="8">
        <v>0</v>
      </c>
      <c r="AZ18" s="8"/>
      <c r="BA18" s="8">
        <v>13.605</v>
      </c>
      <c r="BB18" s="8">
        <v>15</v>
      </c>
      <c r="BC18" s="8">
        <v>-1.4</v>
      </c>
      <c r="BD18" s="8">
        <v>0.3</v>
      </c>
      <c r="BE18" s="8">
        <v>-0.3</v>
      </c>
      <c r="BF18" s="8">
        <v>0.6</v>
      </c>
      <c r="BG18" s="8"/>
      <c r="BH18" s="8">
        <v>4</v>
      </c>
      <c r="BI18" s="8">
        <v>-25</v>
      </c>
      <c r="BJ18" s="8">
        <v>-0.4</v>
      </c>
      <c r="BK18" s="8">
        <v>29.1</v>
      </c>
      <c r="BL18" s="8">
        <v>-0.6</v>
      </c>
      <c r="BM18" s="8">
        <v>29.7</v>
      </c>
    </row>
    <row r="19" spans="3:65" s="14" customFormat="1" ht="17.149999999999999" customHeight="1" x14ac:dyDescent="0.35">
      <c r="C19" s="19" t="s">
        <v>3</v>
      </c>
      <c r="D19" s="74">
        <v>244</v>
      </c>
      <c r="E19" s="20">
        <f t="shared" si="1"/>
        <v>32</v>
      </c>
      <c r="F19" s="20">
        <v>53</v>
      </c>
      <c r="G19" s="20">
        <v>159</v>
      </c>
      <c r="H19" s="111">
        <v>87</v>
      </c>
      <c r="I19" s="20">
        <v>72</v>
      </c>
      <c r="J19" s="19"/>
      <c r="K19" s="20">
        <v>657</v>
      </c>
      <c r="L19" s="20">
        <v>111</v>
      </c>
      <c r="M19" s="20">
        <v>160</v>
      </c>
      <c r="N19" s="20">
        <v>386</v>
      </c>
      <c r="O19" s="20">
        <v>227</v>
      </c>
      <c r="P19" s="20">
        <v>159</v>
      </c>
      <c r="Q19" s="20"/>
      <c r="R19" s="20">
        <v>591</v>
      </c>
      <c r="S19" s="20">
        <v>139</v>
      </c>
      <c r="T19" s="20">
        <v>171</v>
      </c>
      <c r="U19" s="20">
        <v>281</v>
      </c>
      <c r="V19" s="20">
        <v>172</v>
      </c>
      <c r="W19" s="20">
        <v>109</v>
      </c>
      <c r="X19" s="20"/>
      <c r="Y19" s="20">
        <v>521</v>
      </c>
      <c r="Z19" s="20">
        <v>125</v>
      </c>
      <c r="AA19" s="20">
        <v>162</v>
      </c>
      <c r="AB19" s="20">
        <v>234</v>
      </c>
      <c r="AC19" s="20">
        <v>104</v>
      </c>
      <c r="AD19" s="20">
        <v>130</v>
      </c>
      <c r="AE19" s="20"/>
      <c r="AF19" s="20">
        <v>539</v>
      </c>
      <c r="AG19" s="20">
        <v>104</v>
      </c>
      <c r="AH19" s="20">
        <v>182</v>
      </c>
      <c r="AI19" s="20">
        <v>253</v>
      </c>
      <c r="AJ19" s="20">
        <v>156</v>
      </c>
      <c r="AK19" s="20">
        <v>97</v>
      </c>
      <c r="AL19" s="20"/>
      <c r="AM19" s="20">
        <v>410</v>
      </c>
      <c r="AN19" s="20">
        <v>149</v>
      </c>
      <c r="AO19" s="20">
        <v>127</v>
      </c>
      <c r="AP19" s="20">
        <v>134</v>
      </c>
      <c r="AQ19" s="20">
        <v>110</v>
      </c>
      <c r="AR19" s="20">
        <v>24</v>
      </c>
      <c r="AS19" s="20"/>
      <c r="AT19" s="20">
        <v>241.98000000000005</v>
      </c>
      <c r="AU19" s="20">
        <v>80</v>
      </c>
      <c r="AV19" s="20">
        <v>66</v>
      </c>
      <c r="AW19" s="20">
        <v>96</v>
      </c>
      <c r="AX19" s="20">
        <v>65</v>
      </c>
      <c r="AY19" s="20">
        <v>32</v>
      </c>
      <c r="AZ19" s="20"/>
      <c r="BA19" s="20">
        <v>213.64800000000011</v>
      </c>
      <c r="BB19" s="20">
        <v>51</v>
      </c>
      <c r="BC19" s="20">
        <v>63.2</v>
      </c>
      <c r="BD19" s="20">
        <v>99.8</v>
      </c>
      <c r="BE19" s="20">
        <v>64.5</v>
      </c>
      <c r="BF19" s="20">
        <v>35.299999999999997</v>
      </c>
      <c r="BG19" s="20"/>
      <c r="BH19" s="20">
        <v>182</v>
      </c>
      <c r="BI19" s="20">
        <v>13</v>
      </c>
      <c r="BJ19" s="20">
        <v>62.3</v>
      </c>
      <c r="BK19" s="20">
        <v>106.7</v>
      </c>
      <c r="BL19" s="20">
        <v>56.7</v>
      </c>
      <c r="BM19" s="20">
        <v>50</v>
      </c>
    </row>
    <row r="20" spans="3:65" s="3" customFormat="1" ht="4.4000000000000004" customHeight="1" x14ac:dyDescent="0.35">
      <c r="D20" s="71"/>
      <c r="E20" s="8"/>
      <c r="F20" s="8"/>
      <c r="G20" s="8"/>
      <c r="H20" s="8"/>
      <c r="I20" s="8"/>
      <c r="K20" s="8"/>
      <c r="L20" s="8"/>
      <c r="M20" s="8"/>
      <c r="N20" s="8"/>
      <c r="O20" s="8"/>
      <c r="P20" s="8"/>
      <c r="Q20" s="8"/>
      <c r="R20" s="8"/>
      <c r="S20" s="8"/>
      <c r="T20" s="8"/>
      <c r="U20" s="8"/>
      <c r="V20" s="8"/>
      <c r="W20" s="8"/>
      <c r="X20" s="8"/>
      <c r="Y20" s="8"/>
      <c r="Z20" s="8"/>
      <c r="AA20" s="8"/>
      <c r="AB20" s="8"/>
      <c r="AC20" s="8"/>
      <c r="AD20" s="8"/>
      <c r="AE20" s="8"/>
      <c r="AF20" s="8"/>
      <c r="AG20" s="8"/>
      <c r="AH20" s="8"/>
      <c r="AI20" s="8"/>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row>
    <row r="21" spans="3:65" s="3" customFormat="1" ht="17.149999999999999" customHeight="1" x14ac:dyDescent="0.35">
      <c r="C21" s="3" t="s">
        <v>90</v>
      </c>
      <c r="D21" s="71">
        <v>-187</v>
      </c>
      <c r="E21" s="8">
        <f>+D21-F21-G21</f>
        <v>-47</v>
      </c>
      <c r="F21" s="8">
        <v>-40</v>
      </c>
      <c r="G21" s="8">
        <v>-100</v>
      </c>
      <c r="H21" s="8">
        <v>-49</v>
      </c>
      <c r="I21" s="8">
        <v>-51</v>
      </c>
      <c r="K21" s="8">
        <v>-202</v>
      </c>
      <c r="L21" s="8">
        <v>-53</v>
      </c>
      <c r="M21" s="8">
        <v>-50</v>
      </c>
      <c r="N21" s="8">
        <v>-99</v>
      </c>
      <c r="O21" s="8">
        <v>-50</v>
      </c>
      <c r="P21" s="8">
        <v>-49</v>
      </c>
      <c r="Q21" s="8"/>
      <c r="R21" s="8">
        <v>-183</v>
      </c>
      <c r="S21" s="8">
        <v>-45</v>
      </c>
      <c r="T21" s="8">
        <v>-46</v>
      </c>
      <c r="U21" s="8">
        <v>-92</v>
      </c>
      <c r="V21" s="8">
        <v>-47</v>
      </c>
      <c r="W21" s="8">
        <v>-45</v>
      </c>
      <c r="X21" s="8"/>
      <c r="Y21" s="8">
        <v>-189</v>
      </c>
      <c r="Z21" s="8">
        <v>-51</v>
      </c>
      <c r="AA21" s="8">
        <v>-46</v>
      </c>
      <c r="AB21" s="8">
        <v>-92</v>
      </c>
      <c r="AC21" s="8">
        <v>-47</v>
      </c>
      <c r="AD21" s="8">
        <v>-45</v>
      </c>
      <c r="AE21" s="8"/>
      <c r="AF21" s="8">
        <v>-173</v>
      </c>
      <c r="AG21" s="8">
        <v>-44</v>
      </c>
      <c r="AH21" s="8">
        <v>-45</v>
      </c>
      <c r="AI21" s="8">
        <v>-84</v>
      </c>
      <c r="AJ21" s="8">
        <v>-42</v>
      </c>
      <c r="AK21" s="8">
        <v>-42</v>
      </c>
      <c r="AL21" s="8"/>
      <c r="AM21" s="8">
        <v>-162</v>
      </c>
      <c r="AN21" s="8">
        <v>-47</v>
      </c>
      <c r="AO21" s="8">
        <v>-40</v>
      </c>
      <c r="AP21" s="8">
        <v>-75</v>
      </c>
      <c r="AQ21" s="8">
        <v>-48</v>
      </c>
      <c r="AR21" s="8">
        <v>-27</v>
      </c>
      <c r="AS21" s="8"/>
      <c r="AT21" s="8">
        <v>-77.704999999999998</v>
      </c>
      <c r="AU21" s="8">
        <v>-20</v>
      </c>
      <c r="AV21" s="8">
        <v>-20</v>
      </c>
      <c r="AW21" s="8">
        <v>-38</v>
      </c>
      <c r="AX21" s="8">
        <v>-19</v>
      </c>
      <c r="AY21" s="8">
        <v>-19</v>
      </c>
      <c r="AZ21" s="8"/>
      <c r="BA21" s="8">
        <v>-82.629000000000005</v>
      </c>
      <c r="BB21" s="8">
        <v>-22</v>
      </c>
      <c r="BC21" s="8">
        <v>-18.8</v>
      </c>
      <c r="BD21" s="8">
        <v>-42.6</v>
      </c>
      <c r="BE21" s="8">
        <v>-21.9</v>
      </c>
      <c r="BF21" s="8">
        <v>-20.7</v>
      </c>
      <c r="BG21" s="8"/>
      <c r="BH21" s="8">
        <v>-93</v>
      </c>
      <c r="BI21" s="8">
        <v>-23</v>
      </c>
      <c r="BJ21" s="8">
        <v>-22.9</v>
      </c>
      <c r="BK21" s="8">
        <v>-47.1</v>
      </c>
      <c r="BL21" s="8">
        <v>-24.4</v>
      </c>
      <c r="BM21" s="8">
        <v>-22.7</v>
      </c>
    </row>
    <row r="22" spans="3:65" s="3" customFormat="1" ht="17.149999999999999" customHeight="1" x14ac:dyDescent="0.35">
      <c r="C22" s="3" t="s">
        <v>91</v>
      </c>
      <c r="D22" s="71">
        <v>0</v>
      </c>
      <c r="E22" s="8">
        <f>+D22-F22-G22</f>
        <v>0</v>
      </c>
      <c r="F22" s="8">
        <v>0</v>
      </c>
      <c r="G22" s="8">
        <v>0</v>
      </c>
      <c r="H22" s="8">
        <v>0</v>
      </c>
      <c r="I22" s="8">
        <v>0</v>
      </c>
      <c r="K22" s="8">
        <v>0</v>
      </c>
      <c r="L22" s="8">
        <v>0</v>
      </c>
      <c r="M22" s="8"/>
      <c r="N22" s="8"/>
      <c r="O22" s="8"/>
      <c r="P22" s="8">
        <v>0</v>
      </c>
      <c r="Q22" s="8"/>
      <c r="R22" s="8">
        <v>0</v>
      </c>
      <c r="S22" s="8">
        <v>0</v>
      </c>
      <c r="T22" s="8">
        <v>0</v>
      </c>
      <c r="U22" s="8">
        <v>0</v>
      </c>
      <c r="V22" s="8">
        <v>0</v>
      </c>
      <c r="W22" s="8">
        <v>0</v>
      </c>
      <c r="X22" s="8"/>
      <c r="Y22" s="8">
        <v>0</v>
      </c>
      <c r="Z22" s="8">
        <v>0</v>
      </c>
      <c r="AA22" s="8">
        <v>0</v>
      </c>
      <c r="AB22" s="8">
        <v>0</v>
      </c>
      <c r="AC22" s="8">
        <v>0</v>
      </c>
      <c r="AD22" s="8">
        <v>0</v>
      </c>
      <c r="AE22" s="8"/>
      <c r="AF22" s="8">
        <v>0</v>
      </c>
      <c r="AG22" s="8"/>
      <c r="AH22" s="8">
        <v>0</v>
      </c>
      <c r="AI22" s="8">
        <v>0</v>
      </c>
      <c r="AJ22" s="8">
        <v>0</v>
      </c>
      <c r="AK22" s="8">
        <v>0</v>
      </c>
      <c r="AL22" s="8"/>
      <c r="AM22" s="8">
        <v>-20</v>
      </c>
      <c r="AN22" s="8">
        <v>-20</v>
      </c>
      <c r="AO22" s="8">
        <v>0</v>
      </c>
      <c r="AP22" s="8">
        <v>0</v>
      </c>
      <c r="AQ22" s="8">
        <v>0</v>
      </c>
      <c r="AR22" s="8">
        <v>0</v>
      </c>
      <c r="AS22" s="8"/>
      <c r="AT22" s="8">
        <v>0</v>
      </c>
      <c r="AU22" s="8"/>
      <c r="AV22" s="8"/>
      <c r="AW22" s="8">
        <v>0</v>
      </c>
      <c r="AX22" s="8">
        <v>0</v>
      </c>
      <c r="AY22" s="8">
        <v>0</v>
      </c>
      <c r="AZ22" s="8"/>
      <c r="BA22" s="8">
        <v>-8.620000000000001</v>
      </c>
      <c r="BB22" s="8">
        <v>-9</v>
      </c>
      <c r="BC22" s="8">
        <v>0</v>
      </c>
      <c r="BD22" s="8">
        <v>0</v>
      </c>
      <c r="BE22" s="8">
        <v>0</v>
      </c>
      <c r="BF22" s="8">
        <v>0</v>
      </c>
      <c r="BG22" s="8"/>
      <c r="BH22" s="8">
        <v>-9</v>
      </c>
      <c r="BI22" s="8">
        <v>-7</v>
      </c>
      <c r="BJ22" s="8">
        <v>-2.2000000000000002</v>
      </c>
      <c r="BK22" s="8">
        <v>0</v>
      </c>
      <c r="BL22" s="8"/>
      <c r="BM22" s="8"/>
    </row>
    <row r="23" spans="3:65" s="14" customFormat="1" ht="17.149999999999999" customHeight="1" x14ac:dyDescent="0.35">
      <c r="C23" s="19" t="s">
        <v>5</v>
      </c>
      <c r="D23" s="74">
        <v>57</v>
      </c>
      <c r="E23" s="20">
        <f>+D23-F23-G23</f>
        <v>-15</v>
      </c>
      <c r="F23" s="20">
        <v>13</v>
      </c>
      <c r="G23" s="20">
        <v>59</v>
      </c>
      <c r="H23" s="20">
        <v>38</v>
      </c>
      <c r="I23" s="20">
        <v>21</v>
      </c>
      <c r="J23" s="19"/>
      <c r="K23" s="20">
        <v>455</v>
      </c>
      <c r="L23" s="20">
        <v>58</v>
      </c>
      <c r="M23" s="20">
        <v>110</v>
      </c>
      <c r="N23" s="20">
        <v>287</v>
      </c>
      <c r="O23" s="20">
        <v>177</v>
      </c>
      <c r="P23" s="20">
        <v>110</v>
      </c>
      <c r="Q23" s="20"/>
      <c r="R23" s="20">
        <v>408</v>
      </c>
      <c r="S23" s="20">
        <v>94</v>
      </c>
      <c r="T23" s="20">
        <v>125</v>
      </c>
      <c r="U23" s="20">
        <v>189</v>
      </c>
      <c r="V23" s="20">
        <v>125</v>
      </c>
      <c r="W23" s="20">
        <v>64</v>
      </c>
      <c r="X23" s="20"/>
      <c r="Y23" s="20">
        <v>332</v>
      </c>
      <c r="Z23" s="20">
        <v>74</v>
      </c>
      <c r="AA23" s="20">
        <v>116</v>
      </c>
      <c r="AB23" s="20">
        <v>142</v>
      </c>
      <c r="AC23" s="20">
        <v>57</v>
      </c>
      <c r="AD23" s="20">
        <v>85</v>
      </c>
      <c r="AE23" s="20"/>
      <c r="AF23" s="20">
        <v>366</v>
      </c>
      <c r="AG23" s="20">
        <v>60</v>
      </c>
      <c r="AH23" s="20">
        <v>137</v>
      </c>
      <c r="AI23" s="20">
        <v>169</v>
      </c>
      <c r="AJ23" s="20">
        <v>114</v>
      </c>
      <c r="AK23" s="20">
        <v>55</v>
      </c>
      <c r="AL23" s="20"/>
      <c r="AM23" s="20">
        <v>228</v>
      </c>
      <c r="AN23" s="20">
        <v>82</v>
      </c>
      <c r="AO23" s="20">
        <v>87</v>
      </c>
      <c r="AP23" s="20">
        <v>59</v>
      </c>
      <c r="AQ23" s="20">
        <v>62</v>
      </c>
      <c r="AR23" s="20">
        <v>-3</v>
      </c>
      <c r="AS23" s="20"/>
      <c r="AT23" s="20">
        <v>164.27500000000003</v>
      </c>
      <c r="AU23" s="20">
        <v>152</v>
      </c>
      <c r="AV23" s="20">
        <v>60</v>
      </c>
      <c r="AW23" s="20">
        <v>58</v>
      </c>
      <c r="AX23" s="20">
        <v>46</v>
      </c>
      <c r="AY23" s="20">
        <v>13</v>
      </c>
      <c r="AZ23" s="20"/>
      <c r="BA23" s="20">
        <v>122.39900000000011</v>
      </c>
      <c r="BB23" s="20">
        <v>20</v>
      </c>
      <c r="BC23" s="20">
        <v>44.5</v>
      </c>
      <c r="BD23" s="20">
        <v>57.2</v>
      </c>
      <c r="BE23" s="20">
        <v>42.6</v>
      </c>
      <c r="BF23" s="20">
        <v>14.6</v>
      </c>
      <c r="BG23" s="20"/>
      <c r="BH23" s="20">
        <v>80</v>
      </c>
      <c r="BI23" s="20">
        <v>-17</v>
      </c>
      <c r="BJ23" s="20">
        <v>37.200000000000003</v>
      </c>
      <c r="BK23" s="20">
        <v>59.6</v>
      </c>
      <c r="BL23" s="20">
        <v>32.299999999999997</v>
      </c>
      <c r="BM23" s="20">
        <v>27.3</v>
      </c>
    </row>
    <row r="24" spans="3:65" s="3" customFormat="1" ht="4.4000000000000004" customHeight="1" x14ac:dyDescent="0.35">
      <c r="D24" s="71"/>
      <c r="E24" s="8"/>
      <c r="F24" s="8"/>
      <c r="G24" s="8"/>
      <c r="H24" s="8"/>
      <c r="I24" s="8"/>
      <c r="K24" s="8"/>
      <c r="L24" s="8"/>
      <c r="M24" s="8"/>
      <c r="N24" s="8"/>
      <c r="O24" s="8"/>
      <c r="P24" s="8"/>
      <c r="Q24" s="8"/>
      <c r="R24" s="8"/>
      <c r="S24" s="8"/>
      <c r="T24" s="8"/>
      <c r="U24" s="8"/>
      <c r="V24" s="8"/>
      <c r="W24" s="8"/>
      <c r="X24" s="8"/>
      <c r="Y24" s="8"/>
      <c r="Z24" s="8"/>
      <c r="AA24" s="8"/>
      <c r="AB24" s="8"/>
      <c r="AC24" s="8"/>
      <c r="AD24" s="8"/>
      <c r="AE24" s="8"/>
      <c r="AF24" s="8"/>
      <c r="AG24" s="8"/>
      <c r="AH24" s="8"/>
      <c r="AI24" s="8"/>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row>
    <row r="25" spans="3:65" s="3" customFormat="1" ht="17.149999999999999" customHeight="1" x14ac:dyDescent="0.35">
      <c r="C25" s="3" t="s">
        <v>92</v>
      </c>
      <c r="D25" s="71">
        <v>-287</v>
      </c>
      <c r="E25" s="8">
        <f>+D25-F25-G25</f>
        <v>-81</v>
      </c>
      <c r="F25" s="8">
        <v>-32</v>
      </c>
      <c r="G25" s="8">
        <v>-174</v>
      </c>
      <c r="H25" s="8">
        <v>-165</v>
      </c>
      <c r="I25" s="8">
        <v>-9</v>
      </c>
      <c r="K25" s="8">
        <v>-42</v>
      </c>
      <c r="L25" s="8">
        <v>-14</v>
      </c>
      <c r="M25" s="8">
        <v>-9</v>
      </c>
      <c r="N25" s="8">
        <v>-19</v>
      </c>
      <c r="O25" s="8">
        <v>-9</v>
      </c>
      <c r="P25" s="8">
        <v>-10</v>
      </c>
      <c r="Q25" s="8"/>
      <c r="R25" s="8">
        <v>-31</v>
      </c>
      <c r="S25" s="8">
        <v>-27</v>
      </c>
      <c r="T25" s="8">
        <v>-4</v>
      </c>
      <c r="U25" s="8">
        <v>0</v>
      </c>
      <c r="V25" s="8">
        <v>0</v>
      </c>
      <c r="W25" s="8">
        <v>0</v>
      </c>
      <c r="X25" s="8"/>
      <c r="Y25" s="8">
        <v>0</v>
      </c>
      <c r="Z25" s="8">
        <v>0</v>
      </c>
      <c r="AA25" s="8">
        <v>0</v>
      </c>
      <c r="AB25" s="8">
        <v>0</v>
      </c>
      <c r="AC25" s="8">
        <v>0</v>
      </c>
      <c r="AD25" s="8">
        <v>0</v>
      </c>
      <c r="AE25" s="8"/>
      <c r="AF25" s="8">
        <v>-8</v>
      </c>
      <c r="AG25" s="8">
        <v>-8</v>
      </c>
      <c r="AH25" s="8">
        <v>0</v>
      </c>
      <c r="AI25" s="8">
        <v>0</v>
      </c>
      <c r="AJ25" s="8">
        <v>0</v>
      </c>
      <c r="AK25" s="8">
        <v>0</v>
      </c>
      <c r="AL25" s="8"/>
      <c r="AM25" s="8">
        <v>-65</v>
      </c>
      <c r="AN25" s="8">
        <v>-65</v>
      </c>
      <c r="AO25" s="8">
        <v>0</v>
      </c>
      <c r="AP25" s="8">
        <v>0</v>
      </c>
      <c r="AQ25" s="8">
        <v>0</v>
      </c>
      <c r="AR25" s="8">
        <v>0</v>
      </c>
      <c r="AS25" s="8"/>
      <c r="AT25" s="8">
        <v>-30</v>
      </c>
      <c r="AU25" s="8">
        <v>-30</v>
      </c>
      <c r="AV25" s="8">
        <v>0</v>
      </c>
      <c r="AW25" s="8">
        <v>0</v>
      </c>
      <c r="AX25" s="8">
        <v>0</v>
      </c>
      <c r="AY25" s="8">
        <v>0</v>
      </c>
      <c r="AZ25" s="8"/>
      <c r="BA25" s="8">
        <v>3</v>
      </c>
      <c r="BB25" s="8">
        <v>3</v>
      </c>
      <c r="BC25" s="8">
        <v>0</v>
      </c>
      <c r="BD25" s="8">
        <v>0</v>
      </c>
      <c r="BE25" s="8">
        <v>0</v>
      </c>
      <c r="BF25" s="8">
        <v>0</v>
      </c>
      <c r="BG25" s="8"/>
      <c r="BH25" s="8">
        <v>50</v>
      </c>
      <c r="BI25" s="8">
        <v>50</v>
      </c>
      <c r="BJ25" s="8">
        <v>0</v>
      </c>
      <c r="BK25" s="8">
        <v>0</v>
      </c>
      <c r="BL25" s="8">
        <v>0</v>
      </c>
      <c r="BM25" s="8">
        <v>0</v>
      </c>
    </row>
    <row r="26" spans="3:65" s="14" customFormat="1" ht="17.149999999999999" customHeight="1" x14ac:dyDescent="0.35">
      <c r="C26" s="19" t="s">
        <v>6</v>
      </c>
      <c r="D26" s="74">
        <v>-230</v>
      </c>
      <c r="E26" s="20">
        <f>+D26-F26-G26</f>
        <v>-96</v>
      </c>
      <c r="F26" s="20">
        <v>-19</v>
      </c>
      <c r="G26" s="20">
        <v>-115</v>
      </c>
      <c r="H26" s="20">
        <v>-127</v>
      </c>
      <c r="I26" s="20">
        <v>12</v>
      </c>
      <c r="J26" s="19"/>
      <c r="K26" s="20">
        <v>413</v>
      </c>
      <c r="L26" s="20">
        <v>44</v>
      </c>
      <c r="M26" s="20">
        <v>101</v>
      </c>
      <c r="N26" s="20">
        <v>268</v>
      </c>
      <c r="O26" s="20">
        <v>168</v>
      </c>
      <c r="P26" s="20">
        <v>100</v>
      </c>
      <c r="Q26" s="20"/>
      <c r="R26" s="20">
        <v>377</v>
      </c>
      <c r="S26" s="20">
        <v>67</v>
      </c>
      <c r="T26" s="20">
        <v>121</v>
      </c>
      <c r="U26" s="20">
        <v>189</v>
      </c>
      <c r="V26" s="20">
        <v>125</v>
      </c>
      <c r="W26" s="20">
        <v>64</v>
      </c>
      <c r="X26" s="20"/>
      <c r="Y26" s="20">
        <v>332</v>
      </c>
      <c r="Z26" s="20">
        <v>74</v>
      </c>
      <c r="AA26" s="20">
        <v>116</v>
      </c>
      <c r="AB26" s="20">
        <v>142</v>
      </c>
      <c r="AC26" s="20">
        <v>57</v>
      </c>
      <c r="AD26" s="20">
        <v>85</v>
      </c>
      <c r="AE26" s="20"/>
      <c r="AF26" s="20">
        <v>358</v>
      </c>
      <c r="AG26" s="20">
        <v>52</v>
      </c>
      <c r="AH26" s="20">
        <v>137</v>
      </c>
      <c r="AI26" s="20">
        <v>169</v>
      </c>
      <c r="AJ26" s="20">
        <v>114</v>
      </c>
      <c r="AK26" s="20">
        <v>55</v>
      </c>
      <c r="AL26" s="20"/>
      <c r="AM26" s="20">
        <v>163</v>
      </c>
      <c r="AN26" s="20">
        <v>17</v>
      </c>
      <c r="AO26" s="20">
        <v>87</v>
      </c>
      <c r="AP26" s="20">
        <v>59</v>
      </c>
      <c r="AQ26" s="20">
        <v>62</v>
      </c>
      <c r="AR26" s="20">
        <v>-3</v>
      </c>
      <c r="AS26" s="20"/>
      <c r="AT26" s="20">
        <v>134.27500000000003</v>
      </c>
      <c r="AU26" s="20">
        <v>122</v>
      </c>
      <c r="AV26" s="20">
        <v>30</v>
      </c>
      <c r="AW26" s="20">
        <v>58</v>
      </c>
      <c r="AX26" s="20">
        <v>46</v>
      </c>
      <c r="AY26" s="20">
        <v>13</v>
      </c>
      <c r="AZ26" s="20"/>
      <c r="BA26" s="20">
        <v>125.39900000000011</v>
      </c>
      <c r="BB26" s="20">
        <v>23</v>
      </c>
      <c r="BC26" s="20">
        <v>44.5</v>
      </c>
      <c r="BD26" s="20">
        <v>57</v>
      </c>
      <c r="BE26" s="20">
        <v>42.6</v>
      </c>
      <c r="BF26" s="20">
        <v>15</v>
      </c>
      <c r="BG26" s="20"/>
      <c r="BH26" s="20">
        <v>130</v>
      </c>
      <c r="BI26" s="20">
        <v>33</v>
      </c>
      <c r="BJ26" s="20">
        <v>37.200000000000003</v>
      </c>
      <c r="BK26" s="20">
        <v>59.6</v>
      </c>
      <c r="BL26" s="20">
        <v>32.299999999999997</v>
      </c>
      <c r="BM26" s="20">
        <v>27.3</v>
      </c>
    </row>
    <row r="27" spans="3:65" s="3" customFormat="1" ht="4.4000000000000004" customHeight="1" x14ac:dyDescent="0.35">
      <c r="D27" s="71"/>
      <c r="E27" s="8"/>
      <c r="F27" s="8"/>
      <c r="G27" s="8"/>
      <c r="H27" s="8"/>
      <c r="I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row>
    <row r="28" spans="3:65" s="3" customFormat="1" ht="17.149999999999999" customHeight="1" x14ac:dyDescent="0.35">
      <c r="C28" s="3" t="s">
        <v>93</v>
      </c>
      <c r="D28" s="71">
        <v>24</v>
      </c>
      <c r="E28" s="8">
        <f t="shared" ref="E28:E30" si="2">+D28-F28-G28</f>
        <v>18</v>
      </c>
      <c r="F28" s="8">
        <v>1</v>
      </c>
      <c r="G28" s="8">
        <v>5</v>
      </c>
      <c r="H28" s="8">
        <v>3</v>
      </c>
      <c r="I28" s="8">
        <v>2</v>
      </c>
      <c r="K28" s="8">
        <v>6</v>
      </c>
      <c r="L28" s="8">
        <v>3</v>
      </c>
      <c r="M28" s="8">
        <v>1</v>
      </c>
      <c r="N28" s="8">
        <v>2</v>
      </c>
      <c r="O28" s="8">
        <v>1</v>
      </c>
      <c r="P28" s="8">
        <v>1</v>
      </c>
      <c r="Q28" s="8"/>
      <c r="R28" s="8">
        <v>4</v>
      </c>
      <c r="S28" s="8">
        <v>2</v>
      </c>
      <c r="T28" s="8">
        <v>1</v>
      </c>
      <c r="U28" s="8">
        <v>1</v>
      </c>
      <c r="V28" s="8">
        <v>0</v>
      </c>
      <c r="W28" s="8">
        <v>1</v>
      </c>
      <c r="X28" s="8"/>
      <c r="Y28" s="8">
        <v>2</v>
      </c>
      <c r="Z28" s="8">
        <v>0</v>
      </c>
      <c r="AA28" s="8">
        <v>0</v>
      </c>
      <c r="AB28" s="8">
        <v>2</v>
      </c>
      <c r="AC28" s="8">
        <v>1</v>
      </c>
      <c r="AD28" s="8">
        <v>1</v>
      </c>
      <c r="AE28" s="8"/>
      <c r="AF28" s="8">
        <v>1</v>
      </c>
      <c r="AG28" s="8">
        <v>0</v>
      </c>
      <c r="AH28" s="8">
        <v>1</v>
      </c>
      <c r="AI28" s="8">
        <v>0</v>
      </c>
      <c r="AJ28" s="8">
        <v>0</v>
      </c>
      <c r="AK28" s="8">
        <v>0</v>
      </c>
      <c r="AL28" s="8"/>
      <c r="AM28" s="8">
        <v>1</v>
      </c>
      <c r="AN28" s="8">
        <v>1</v>
      </c>
      <c r="AO28" s="8">
        <v>0</v>
      </c>
      <c r="AP28" s="8">
        <v>0</v>
      </c>
      <c r="AQ28" s="8">
        <v>0</v>
      </c>
      <c r="AR28" s="8">
        <v>0</v>
      </c>
      <c r="AS28" s="8"/>
      <c r="AT28" s="8">
        <v>1.4970000000000001</v>
      </c>
      <c r="AU28" s="8">
        <v>0</v>
      </c>
      <c r="AV28" s="8">
        <v>0</v>
      </c>
      <c r="AW28" s="8">
        <v>1</v>
      </c>
      <c r="AX28" s="8">
        <v>1</v>
      </c>
      <c r="AY28" s="8">
        <v>1</v>
      </c>
      <c r="AZ28" s="8"/>
      <c r="BA28" s="8">
        <v>1.24538550204058</v>
      </c>
      <c r="BB28" s="8">
        <v>1</v>
      </c>
      <c r="BC28" s="8">
        <v>0</v>
      </c>
      <c r="BD28" s="8">
        <v>0</v>
      </c>
      <c r="BE28" s="8">
        <v>0</v>
      </c>
      <c r="BF28" s="8">
        <v>0</v>
      </c>
      <c r="BG28" s="8"/>
      <c r="BH28" s="8">
        <v>1</v>
      </c>
      <c r="BI28" s="8">
        <v>1</v>
      </c>
      <c r="BJ28" s="8">
        <v>0</v>
      </c>
      <c r="BK28" s="8">
        <v>0</v>
      </c>
      <c r="BL28" s="8">
        <v>0</v>
      </c>
      <c r="BM28" s="8">
        <v>0</v>
      </c>
    </row>
    <row r="29" spans="3:65" s="3" customFormat="1" ht="17.149999999999999" customHeight="1" x14ac:dyDescent="0.35">
      <c r="C29" s="24" t="s">
        <v>94</v>
      </c>
      <c r="D29" s="75">
        <v>-77</v>
      </c>
      <c r="E29" s="25">
        <f t="shared" si="2"/>
        <v>-33</v>
      </c>
      <c r="F29" s="25">
        <v>-17</v>
      </c>
      <c r="G29" s="25">
        <v>-27</v>
      </c>
      <c r="H29" s="25">
        <v>-15</v>
      </c>
      <c r="I29" s="25">
        <v>-12</v>
      </c>
      <c r="J29" s="24"/>
      <c r="K29" s="25">
        <v>-21</v>
      </c>
      <c r="L29" s="25">
        <v>-6</v>
      </c>
      <c r="M29" s="25">
        <v>-4</v>
      </c>
      <c r="N29" s="25">
        <v>-11</v>
      </c>
      <c r="O29" s="25">
        <v>-5</v>
      </c>
      <c r="P29" s="25">
        <v>-6</v>
      </c>
      <c r="Q29" s="25"/>
      <c r="R29" s="25">
        <v>-25</v>
      </c>
      <c r="S29" s="25">
        <v>-7</v>
      </c>
      <c r="T29" s="25">
        <v>-7</v>
      </c>
      <c r="U29" s="25">
        <v>-11</v>
      </c>
      <c r="V29" s="25">
        <v>-5</v>
      </c>
      <c r="W29" s="25">
        <v>-6</v>
      </c>
      <c r="X29" s="25"/>
      <c r="Y29" s="25">
        <v>-27</v>
      </c>
      <c r="Z29" s="25">
        <v>-7</v>
      </c>
      <c r="AA29" s="25">
        <v>-9</v>
      </c>
      <c r="AB29" s="25">
        <v>-11</v>
      </c>
      <c r="AC29" s="25">
        <v>-5</v>
      </c>
      <c r="AD29" s="25">
        <v>-6</v>
      </c>
      <c r="AE29" s="25"/>
      <c r="AF29" s="25">
        <v>-154</v>
      </c>
      <c r="AG29" s="25">
        <v>-132</v>
      </c>
      <c r="AH29" s="25">
        <v>-10</v>
      </c>
      <c r="AI29" s="25">
        <v>-12</v>
      </c>
      <c r="AJ29" s="25">
        <v>-6</v>
      </c>
      <c r="AK29" s="25">
        <v>-6</v>
      </c>
      <c r="AL29" s="25"/>
      <c r="AM29" s="25">
        <v>-39</v>
      </c>
      <c r="AN29" s="25">
        <v>-14</v>
      </c>
      <c r="AO29" s="25">
        <v>-8</v>
      </c>
      <c r="AP29" s="25">
        <v>-17</v>
      </c>
      <c r="AQ29" s="25">
        <v>-10</v>
      </c>
      <c r="AR29" s="25">
        <v>-7</v>
      </c>
      <c r="AS29" s="25"/>
      <c r="AT29" s="25">
        <v>-20.210999999999999</v>
      </c>
      <c r="AU29" s="25">
        <v>-5</v>
      </c>
      <c r="AV29" s="25">
        <v>-5</v>
      </c>
      <c r="AW29" s="25">
        <v>-10</v>
      </c>
      <c r="AX29" s="25">
        <v>-5</v>
      </c>
      <c r="AY29" s="25">
        <v>-6</v>
      </c>
      <c r="AZ29" s="25"/>
      <c r="BA29" s="25">
        <v>-22.770418800105798</v>
      </c>
      <c r="BB29" s="25">
        <v>-8</v>
      </c>
      <c r="BC29" s="25">
        <v>-4.5999999999999996</v>
      </c>
      <c r="BD29" s="25">
        <v>-10.7</v>
      </c>
      <c r="BE29" s="25">
        <v>-5.2</v>
      </c>
      <c r="BF29" s="25">
        <v>-5.5</v>
      </c>
      <c r="BG29" s="25"/>
      <c r="BH29" s="25">
        <v>-38</v>
      </c>
      <c r="BI29" s="25">
        <v>-9</v>
      </c>
      <c r="BJ29" s="25">
        <v>-9.5</v>
      </c>
      <c r="BK29" s="25">
        <v>-19.100000000000001</v>
      </c>
      <c r="BL29" s="25">
        <v>-9.5</v>
      </c>
      <c r="BM29" s="25">
        <v>-9.6</v>
      </c>
    </row>
    <row r="30" spans="3:65" s="14" customFormat="1" ht="17.149999999999999" customHeight="1" x14ac:dyDescent="0.35">
      <c r="C30" s="19" t="s">
        <v>7</v>
      </c>
      <c r="D30" s="74">
        <v>-283</v>
      </c>
      <c r="E30" s="20">
        <f t="shared" si="2"/>
        <v>-111</v>
      </c>
      <c r="F30" s="20">
        <v>-35</v>
      </c>
      <c r="G30" s="20">
        <v>-137</v>
      </c>
      <c r="H30" s="20">
        <v>-139</v>
      </c>
      <c r="I30" s="20">
        <v>2</v>
      </c>
      <c r="J30" s="19"/>
      <c r="K30" s="20">
        <v>398</v>
      </c>
      <c r="L30" s="20">
        <v>41</v>
      </c>
      <c r="M30" s="20">
        <v>98</v>
      </c>
      <c r="N30" s="20">
        <v>259</v>
      </c>
      <c r="O30" s="20">
        <v>164</v>
      </c>
      <c r="P30" s="20">
        <v>95</v>
      </c>
      <c r="Q30" s="20"/>
      <c r="R30" s="20">
        <v>356</v>
      </c>
      <c r="S30" s="20">
        <v>62</v>
      </c>
      <c r="T30" s="20">
        <v>115</v>
      </c>
      <c r="U30" s="20">
        <v>179</v>
      </c>
      <c r="V30" s="20">
        <v>120</v>
      </c>
      <c r="W30" s="20">
        <v>59</v>
      </c>
      <c r="X30" s="20"/>
      <c r="Y30" s="20">
        <v>307</v>
      </c>
      <c r="Z30" s="20">
        <v>67</v>
      </c>
      <c r="AA30" s="20">
        <v>107</v>
      </c>
      <c r="AB30" s="20">
        <v>133</v>
      </c>
      <c r="AC30" s="20">
        <v>53</v>
      </c>
      <c r="AD30" s="20">
        <v>80</v>
      </c>
      <c r="AE30" s="20"/>
      <c r="AF30" s="20">
        <v>205</v>
      </c>
      <c r="AG30" s="20">
        <v>-80</v>
      </c>
      <c r="AH30" s="20">
        <v>128</v>
      </c>
      <c r="AI30" s="20">
        <v>157</v>
      </c>
      <c r="AJ30" s="20">
        <v>108</v>
      </c>
      <c r="AK30" s="20">
        <v>49</v>
      </c>
      <c r="AL30" s="20"/>
      <c r="AM30" s="20">
        <v>125</v>
      </c>
      <c r="AN30" s="20">
        <v>4</v>
      </c>
      <c r="AO30" s="20">
        <v>79</v>
      </c>
      <c r="AP30" s="20">
        <v>42</v>
      </c>
      <c r="AQ30" s="20">
        <v>52</v>
      </c>
      <c r="AR30" s="20">
        <v>-10</v>
      </c>
      <c r="AS30" s="20"/>
      <c r="AT30" s="20">
        <v>115.56100000000005</v>
      </c>
      <c r="AU30" s="20">
        <v>26</v>
      </c>
      <c r="AV30" s="20">
        <v>41</v>
      </c>
      <c r="AW30" s="20">
        <v>49</v>
      </c>
      <c r="AX30" s="20">
        <v>42</v>
      </c>
      <c r="AY30" s="20">
        <v>8</v>
      </c>
      <c r="AZ30" s="20"/>
      <c r="BA30" s="20">
        <v>103.87396670193489</v>
      </c>
      <c r="BB30" s="20">
        <v>18</v>
      </c>
      <c r="BC30" s="20">
        <v>39.799999999999997</v>
      </c>
      <c r="BD30" s="20">
        <v>46.5</v>
      </c>
      <c r="BE30" s="20">
        <v>37.4</v>
      </c>
      <c r="BF30" s="20">
        <v>9.1</v>
      </c>
      <c r="BG30" s="20"/>
      <c r="BH30" s="20">
        <v>93</v>
      </c>
      <c r="BI30" s="20">
        <v>25</v>
      </c>
      <c r="BJ30" s="20">
        <v>27.7</v>
      </c>
      <c r="BK30" s="20">
        <v>40.5</v>
      </c>
      <c r="BL30" s="20">
        <v>22.8</v>
      </c>
      <c r="BM30" s="20">
        <v>17.7</v>
      </c>
    </row>
    <row r="31" spans="3:65" s="3" customFormat="1" ht="4.4000000000000004" customHeight="1" x14ac:dyDescent="0.35">
      <c r="D31" s="71"/>
      <c r="E31" s="8"/>
      <c r="F31" s="8"/>
      <c r="G31" s="8"/>
      <c r="H31" s="8"/>
      <c r="I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row>
    <row r="32" spans="3:65" s="3" customFormat="1" ht="17.149999999999999" customHeight="1" x14ac:dyDescent="0.35">
      <c r="C32" s="3" t="s">
        <v>95</v>
      </c>
      <c r="D32" s="71">
        <v>37</v>
      </c>
      <c r="E32" s="8">
        <f t="shared" ref="E32:E33" si="3">+D32-F32-G32</f>
        <v>2</v>
      </c>
      <c r="F32" s="8">
        <v>6</v>
      </c>
      <c r="G32" s="8">
        <v>29</v>
      </c>
      <c r="H32" s="8">
        <v>38</v>
      </c>
      <c r="I32" s="8">
        <v>-9</v>
      </c>
      <c r="K32" s="8">
        <v>-81</v>
      </c>
      <c r="L32" s="8">
        <v>-7</v>
      </c>
      <c r="M32" s="8">
        <v>-16</v>
      </c>
      <c r="N32" s="8">
        <v>-58</v>
      </c>
      <c r="O32" s="8">
        <v>-35</v>
      </c>
      <c r="P32" s="8">
        <v>-23</v>
      </c>
      <c r="Q32" s="8"/>
      <c r="R32" s="8">
        <v>-35</v>
      </c>
      <c r="S32" s="8">
        <v>29</v>
      </c>
      <c r="T32" s="8">
        <v>-27</v>
      </c>
      <c r="U32" s="8">
        <v>-37</v>
      </c>
      <c r="V32" s="8">
        <v>-27</v>
      </c>
      <c r="W32" s="8">
        <v>-10</v>
      </c>
      <c r="X32" s="8"/>
      <c r="Y32" s="8">
        <v>-56</v>
      </c>
      <c r="Z32" s="8">
        <v>-1</v>
      </c>
      <c r="AA32" s="8">
        <v>-24</v>
      </c>
      <c r="AB32" s="8">
        <v>-31</v>
      </c>
      <c r="AC32" s="8">
        <v>-15</v>
      </c>
      <c r="AD32" s="8">
        <v>-16</v>
      </c>
      <c r="AE32" s="8"/>
      <c r="AF32" s="8">
        <v>-55</v>
      </c>
      <c r="AG32" s="8">
        <v>5</v>
      </c>
      <c r="AH32" s="8">
        <v>-31</v>
      </c>
      <c r="AI32" s="8">
        <v>-29</v>
      </c>
      <c r="AJ32" s="8">
        <v>-19</v>
      </c>
      <c r="AK32" s="8">
        <v>-10</v>
      </c>
      <c r="AL32" s="8"/>
      <c r="AM32" s="8">
        <v>0</v>
      </c>
      <c r="AN32" s="8">
        <v>21</v>
      </c>
      <c r="AO32" s="8">
        <v>-22</v>
      </c>
      <c r="AP32" s="8">
        <v>1</v>
      </c>
      <c r="AQ32" s="8">
        <v>5</v>
      </c>
      <c r="AR32" s="8">
        <v>-4</v>
      </c>
      <c r="AS32" s="8"/>
      <c r="AT32" s="8">
        <v>-20.65</v>
      </c>
      <c r="AU32" s="8">
        <v>-9</v>
      </c>
      <c r="AV32" s="8">
        <v>-2</v>
      </c>
      <c r="AW32" s="8">
        <v>-10</v>
      </c>
      <c r="AX32" s="8">
        <v>-5</v>
      </c>
      <c r="AY32" s="8">
        <v>-5</v>
      </c>
      <c r="AZ32" s="8"/>
      <c r="BA32" s="8">
        <v>-7.968</v>
      </c>
      <c r="BB32" s="8">
        <v>15</v>
      </c>
      <c r="BC32" s="8">
        <v>-7.6</v>
      </c>
      <c r="BD32" s="8">
        <v>-15</v>
      </c>
      <c r="BE32" s="8">
        <v>-7.7</v>
      </c>
      <c r="BF32" s="8">
        <v>-7.3</v>
      </c>
      <c r="BG32" s="8"/>
      <c r="BH32" s="8">
        <v>-35</v>
      </c>
      <c r="BI32" s="8">
        <v>-5</v>
      </c>
      <c r="BJ32" s="8">
        <v>-17.5</v>
      </c>
      <c r="BK32" s="8">
        <v>-12.7</v>
      </c>
      <c r="BL32" s="8">
        <v>-6.7</v>
      </c>
      <c r="BM32" s="8">
        <v>-6</v>
      </c>
    </row>
    <row r="33" spans="3:67" s="3" customFormat="1" ht="17.149999999999999" customHeight="1" x14ac:dyDescent="0.35">
      <c r="C33" s="19" t="s">
        <v>96</v>
      </c>
      <c r="D33" s="74">
        <v>-246</v>
      </c>
      <c r="E33" s="20">
        <f t="shared" si="3"/>
        <v>-109</v>
      </c>
      <c r="F33" s="20">
        <v>-29</v>
      </c>
      <c r="G33" s="20">
        <v>-108</v>
      </c>
      <c r="H33" s="20">
        <v>-101</v>
      </c>
      <c r="I33" s="20">
        <v>-7</v>
      </c>
      <c r="J33" s="19"/>
      <c r="K33" s="20">
        <v>317</v>
      </c>
      <c r="L33" s="20">
        <v>34</v>
      </c>
      <c r="M33" s="20">
        <v>82</v>
      </c>
      <c r="N33" s="20">
        <v>201</v>
      </c>
      <c r="O33" s="20">
        <v>129</v>
      </c>
      <c r="P33" s="20">
        <v>72</v>
      </c>
      <c r="Q33" s="20"/>
      <c r="R33" s="20">
        <v>321</v>
      </c>
      <c r="S33" s="20">
        <v>91</v>
      </c>
      <c r="T33" s="20">
        <v>88</v>
      </c>
      <c r="U33" s="20">
        <v>142</v>
      </c>
      <c r="V33" s="20">
        <v>93</v>
      </c>
      <c r="W33" s="20">
        <v>49</v>
      </c>
      <c r="X33" s="20"/>
      <c r="Y33" s="20">
        <v>251</v>
      </c>
      <c r="Z33" s="20">
        <v>66</v>
      </c>
      <c r="AA33" s="20">
        <v>83</v>
      </c>
      <c r="AB33" s="20">
        <v>102</v>
      </c>
      <c r="AC33" s="20">
        <v>38</v>
      </c>
      <c r="AD33" s="20">
        <v>64</v>
      </c>
      <c r="AE33" s="20"/>
      <c r="AF33" s="20">
        <v>150</v>
      </c>
      <c r="AG33" s="20">
        <v>-75</v>
      </c>
      <c r="AH33" s="20">
        <v>97</v>
      </c>
      <c r="AI33" s="20">
        <v>128</v>
      </c>
      <c r="AJ33" s="20">
        <v>89</v>
      </c>
      <c r="AK33" s="20">
        <v>39</v>
      </c>
      <c r="AL33" s="20"/>
      <c r="AM33" s="20">
        <v>125</v>
      </c>
      <c r="AN33" s="20">
        <v>25</v>
      </c>
      <c r="AO33" s="20">
        <v>57</v>
      </c>
      <c r="AP33" s="20">
        <v>43</v>
      </c>
      <c r="AQ33" s="20">
        <v>57</v>
      </c>
      <c r="AR33" s="20">
        <v>-14</v>
      </c>
      <c r="AS33" s="20"/>
      <c r="AT33" s="20">
        <v>94.911000000000058</v>
      </c>
      <c r="AU33" s="20">
        <v>17</v>
      </c>
      <c r="AV33" s="20">
        <v>39</v>
      </c>
      <c r="AW33" s="20">
        <v>39</v>
      </c>
      <c r="AX33" s="20">
        <v>37</v>
      </c>
      <c r="AY33" s="20">
        <v>3</v>
      </c>
      <c r="AZ33" s="20"/>
      <c r="BA33" s="20">
        <v>95.905966701934886</v>
      </c>
      <c r="BB33" s="20">
        <v>32</v>
      </c>
      <c r="BC33" s="20">
        <v>32.299999999999997</v>
      </c>
      <c r="BD33" s="20">
        <v>31.5</v>
      </c>
      <c r="BE33" s="20">
        <v>29.7</v>
      </c>
      <c r="BF33" s="20">
        <v>2</v>
      </c>
      <c r="BG33" s="20"/>
      <c r="BH33" s="20">
        <v>58</v>
      </c>
      <c r="BI33" s="20">
        <v>20</v>
      </c>
      <c r="BJ33" s="20">
        <v>10.199999999999999</v>
      </c>
      <c r="BK33" s="20">
        <v>27.8</v>
      </c>
      <c r="BL33" s="20">
        <v>16.100000000000001</v>
      </c>
      <c r="BM33" s="20">
        <v>11.7</v>
      </c>
      <c r="BN33" s="14"/>
      <c r="BO33" s="14"/>
    </row>
    <row r="34" spans="3:67" s="3" customFormat="1" ht="4.4000000000000004" customHeight="1" x14ac:dyDescent="0.35">
      <c r="D34" s="71"/>
      <c r="E34" s="8"/>
      <c r="F34" s="8"/>
      <c r="G34" s="8"/>
      <c r="H34" s="8"/>
      <c r="I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t="s">
        <v>155</v>
      </c>
      <c r="BG34" s="8"/>
      <c r="BH34" s="8"/>
      <c r="BI34" s="8"/>
      <c r="BJ34" s="8"/>
      <c r="BK34" s="8"/>
      <c r="BL34" s="8"/>
      <c r="BM34" s="8"/>
    </row>
    <row r="35" spans="3:67" s="3" customFormat="1" ht="17.149999999999999" customHeight="1" x14ac:dyDescent="0.35">
      <c r="C35" s="24" t="s">
        <v>128</v>
      </c>
      <c r="D35" s="75">
        <v>0</v>
      </c>
      <c r="E35" s="25">
        <f t="shared" ref="E35:E36" si="4">+D35-F35-G35</f>
        <v>0</v>
      </c>
      <c r="F35" s="25">
        <v>0</v>
      </c>
      <c r="G35" s="25">
        <v>0</v>
      </c>
      <c r="H35" s="25">
        <v>0</v>
      </c>
      <c r="I35" s="25">
        <v>0</v>
      </c>
      <c r="J35" s="24"/>
      <c r="K35" s="25">
        <v>0</v>
      </c>
      <c r="L35" s="25">
        <v>0</v>
      </c>
      <c r="M35" s="25">
        <v>0</v>
      </c>
      <c r="N35" s="25">
        <v>0</v>
      </c>
      <c r="O35" s="25">
        <v>0</v>
      </c>
      <c r="P35" s="25">
        <v>0</v>
      </c>
      <c r="Q35" s="25"/>
      <c r="R35" s="25">
        <v>0</v>
      </c>
      <c r="S35" s="25">
        <v>0</v>
      </c>
      <c r="T35" s="25">
        <v>0</v>
      </c>
      <c r="U35" s="25">
        <v>0</v>
      </c>
      <c r="V35" s="25">
        <v>0</v>
      </c>
      <c r="W35" s="25">
        <v>0</v>
      </c>
      <c r="X35" s="25"/>
      <c r="Y35" s="25">
        <v>0</v>
      </c>
      <c r="Z35" s="25">
        <v>0</v>
      </c>
      <c r="AA35" s="25">
        <v>0</v>
      </c>
      <c r="AB35" s="25">
        <v>0</v>
      </c>
      <c r="AC35" s="25">
        <v>0</v>
      </c>
      <c r="AD35" s="25">
        <v>0</v>
      </c>
      <c r="AE35" s="25"/>
      <c r="AF35" s="25">
        <v>0</v>
      </c>
      <c r="AG35" s="25"/>
      <c r="AH35" s="25">
        <v>0</v>
      </c>
      <c r="AI35" s="25">
        <v>0</v>
      </c>
      <c r="AJ35" s="25">
        <v>0</v>
      </c>
      <c r="AK35" s="25">
        <v>0</v>
      </c>
      <c r="AL35" s="25"/>
      <c r="AM35" s="25">
        <v>0</v>
      </c>
      <c r="AN35" s="25">
        <v>0</v>
      </c>
      <c r="AO35" s="25">
        <v>0</v>
      </c>
      <c r="AP35" s="25">
        <v>0</v>
      </c>
      <c r="AQ35" s="25">
        <v>0</v>
      </c>
      <c r="AR35" s="25">
        <v>0</v>
      </c>
      <c r="AS35" s="25"/>
      <c r="AT35" s="25">
        <v>-5.2910000000000004</v>
      </c>
      <c r="AU35" s="25">
        <v>-2</v>
      </c>
      <c r="AV35" s="25">
        <v>-2</v>
      </c>
      <c r="AW35" s="25">
        <v>-1</v>
      </c>
      <c r="AX35" s="25">
        <v>0</v>
      </c>
      <c r="AY35" s="25">
        <v>-1</v>
      </c>
      <c r="AZ35" s="25"/>
      <c r="BA35" s="25">
        <v>-6.7210000000000001</v>
      </c>
      <c r="BB35" s="25">
        <v>-5</v>
      </c>
      <c r="BC35" s="25">
        <v>-0.7</v>
      </c>
      <c r="BD35" s="25">
        <v>-1.4</v>
      </c>
      <c r="BE35" s="25">
        <v>-0.7</v>
      </c>
      <c r="BF35" s="25">
        <v>-1</v>
      </c>
      <c r="BG35" s="25"/>
      <c r="BH35" s="25">
        <v>-19</v>
      </c>
      <c r="BI35" s="25">
        <v>-11</v>
      </c>
      <c r="BJ35" s="25">
        <v>-5.9</v>
      </c>
      <c r="BK35" s="25">
        <v>-2.1</v>
      </c>
      <c r="BL35" s="25">
        <v>-1.7</v>
      </c>
      <c r="BM35" s="25">
        <v>-0.4</v>
      </c>
    </row>
    <row r="36" spans="3:67" s="14" customFormat="1" ht="17.149999999999999" customHeight="1" x14ac:dyDescent="0.35">
      <c r="C36" s="17" t="s">
        <v>164</v>
      </c>
      <c r="D36" s="76">
        <v>-246</v>
      </c>
      <c r="E36" s="18">
        <f t="shared" si="4"/>
        <v>-109</v>
      </c>
      <c r="F36" s="18">
        <v>-29</v>
      </c>
      <c r="G36" s="18">
        <v>-108</v>
      </c>
      <c r="H36" s="18">
        <v>-101</v>
      </c>
      <c r="I36" s="18">
        <v>-7</v>
      </c>
      <c r="J36" s="17"/>
      <c r="K36" s="18">
        <v>317</v>
      </c>
      <c r="L36" s="18">
        <v>34</v>
      </c>
      <c r="M36" s="18">
        <v>82</v>
      </c>
      <c r="N36" s="18">
        <v>201</v>
      </c>
      <c r="O36" s="18">
        <v>129</v>
      </c>
      <c r="P36" s="18">
        <v>72</v>
      </c>
      <c r="Q36" s="18"/>
      <c r="R36" s="18">
        <v>321</v>
      </c>
      <c r="S36" s="18">
        <v>91</v>
      </c>
      <c r="T36" s="18">
        <v>88</v>
      </c>
      <c r="U36" s="18">
        <v>142</v>
      </c>
      <c r="V36" s="18">
        <v>93</v>
      </c>
      <c r="W36" s="18">
        <v>49</v>
      </c>
      <c r="X36" s="18"/>
      <c r="Y36" s="18">
        <v>251</v>
      </c>
      <c r="Z36" s="18">
        <v>66</v>
      </c>
      <c r="AA36" s="18">
        <v>83</v>
      </c>
      <c r="AB36" s="18">
        <v>102</v>
      </c>
      <c r="AC36" s="18">
        <v>38</v>
      </c>
      <c r="AD36" s="18">
        <v>64</v>
      </c>
      <c r="AE36" s="18"/>
      <c r="AF36" s="18">
        <v>150</v>
      </c>
      <c r="AG36" s="18">
        <v>-75</v>
      </c>
      <c r="AH36" s="18">
        <v>97</v>
      </c>
      <c r="AI36" s="18">
        <v>128</v>
      </c>
      <c r="AJ36" s="18">
        <v>89</v>
      </c>
      <c r="AK36" s="18">
        <v>39</v>
      </c>
      <c r="AL36" s="18"/>
      <c r="AM36" s="18">
        <v>125</v>
      </c>
      <c r="AN36" s="18">
        <v>25</v>
      </c>
      <c r="AO36" s="18">
        <v>57</v>
      </c>
      <c r="AP36" s="18">
        <v>43</v>
      </c>
      <c r="AQ36" s="18">
        <v>57</v>
      </c>
      <c r="AR36" s="18">
        <v>-14</v>
      </c>
      <c r="AS36" s="18"/>
      <c r="AT36" s="18">
        <v>89.620000000000061</v>
      </c>
      <c r="AU36" s="18">
        <v>14</v>
      </c>
      <c r="AV36" s="18">
        <v>38</v>
      </c>
      <c r="AW36" s="18">
        <v>38</v>
      </c>
      <c r="AX36" s="18">
        <v>37</v>
      </c>
      <c r="AY36" s="18">
        <v>2</v>
      </c>
      <c r="AZ36" s="18"/>
      <c r="BA36" s="18">
        <v>89.184966701934883</v>
      </c>
      <c r="BB36" s="18">
        <v>27</v>
      </c>
      <c r="BC36" s="18">
        <v>31.6</v>
      </c>
      <c r="BD36" s="18">
        <v>30.1</v>
      </c>
      <c r="BE36" s="18">
        <v>29</v>
      </c>
      <c r="BF36" s="18">
        <v>1</v>
      </c>
      <c r="BG36" s="18"/>
      <c r="BH36" s="18">
        <v>39</v>
      </c>
      <c r="BI36" s="18">
        <v>9</v>
      </c>
      <c r="BJ36" s="18">
        <v>4.3</v>
      </c>
      <c r="BK36" s="18">
        <v>25.7</v>
      </c>
      <c r="BL36" s="18">
        <v>14.4</v>
      </c>
      <c r="BM36" s="18">
        <v>11.3</v>
      </c>
    </row>
    <row r="37" spans="3:67" s="3" customFormat="1" ht="4.4000000000000004" customHeight="1" x14ac:dyDescent="0.35">
      <c r="D37" s="71"/>
      <c r="E37" s="8"/>
      <c r="F37" s="8"/>
      <c r="G37" s="8"/>
      <c r="H37" s="8"/>
      <c r="I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row>
    <row r="38" spans="3:67" s="3" customFormat="1" ht="17.149999999999999" customHeight="1" x14ac:dyDescent="0.35">
      <c r="C38" s="14" t="s">
        <v>97</v>
      </c>
      <c r="D38" s="71"/>
      <c r="E38" s="8"/>
      <c r="F38" s="8"/>
      <c r="G38" s="8"/>
      <c r="H38" s="8"/>
      <c r="I38" s="8"/>
      <c r="J38" s="14"/>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row>
    <row r="39" spans="3:67" s="3" customFormat="1" ht="17.149999999999999" customHeight="1" x14ac:dyDescent="0.35">
      <c r="C39" s="3" t="s">
        <v>98</v>
      </c>
      <c r="D39" s="71">
        <v>-248</v>
      </c>
      <c r="E39" s="8">
        <f>+D39-F39-G39</f>
        <v>-110</v>
      </c>
      <c r="F39" s="8">
        <v>-30</v>
      </c>
      <c r="G39" s="8">
        <v>-108</v>
      </c>
      <c r="H39" s="8">
        <v>-101</v>
      </c>
      <c r="I39" s="8">
        <v>-5</v>
      </c>
      <c r="K39" s="8">
        <v>303</v>
      </c>
      <c r="L39" s="8">
        <v>28</v>
      </c>
      <c r="M39" s="8">
        <v>78</v>
      </c>
      <c r="N39" s="8">
        <v>197</v>
      </c>
      <c r="O39" s="8">
        <v>129</v>
      </c>
      <c r="P39" s="8">
        <v>68</v>
      </c>
      <c r="Q39" s="8"/>
      <c r="R39" s="8">
        <v>310</v>
      </c>
      <c r="S39" s="8">
        <v>83</v>
      </c>
      <c r="T39" s="8">
        <v>85</v>
      </c>
      <c r="U39" s="8">
        <v>142</v>
      </c>
      <c r="V39" s="8">
        <v>93</v>
      </c>
      <c r="W39" s="8">
        <v>49</v>
      </c>
      <c r="X39" s="8"/>
      <c r="Y39" s="8">
        <v>241</v>
      </c>
      <c r="Z39" s="8">
        <v>61</v>
      </c>
      <c r="AA39" s="8">
        <v>80</v>
      </c>
      <c r="AB39" s="8">
        <v>100</v>
      </c>
      <c r="AC39" s="8">
        <v>37</v>
      </c>
      <c r="AD39" s="8">
        <v>63</v>
      </c>
      <c r="AE39" s="8"/>
      <c r="AF39" s="8">
        <v>149</v>
      </c>
      <c r="AG39" s="8">
        <v>-75</v>
      </c>
      <c r="AH39" s="8">
        <v>97</v>
      </c>
      <c r="AI39" s="8">
        <v>127</v>
      </c>
      <c r="AJ39" s="8">
        <v>88</v>
      </c>
      <c r="AK39" s="8">
        <v>39</v>
      </c>
      <c r="AL39" s="8"/>
      <c r="AM39" s="8">
        <v>125</v>
      </c>
      <c r="AN39" s="8">
        <v>25</v>
      </c>
      <c r="AO39" s="8">
        <v>57</v>
      </c>
      <c r="AP39" s="8">
        <v>43</v>
      </c>
      <c r="AQ39" s="8">
        <v>57</v>
      </c>
      <c r="AR39" s="8">
        <v>-14</v>
      </c>
      <c r="AS39" s="8"/>
      <c r="AT39" s="8">
        <v>89.620000000000061</v>
      </c>
      <c r="AU39" s="8">
        <v>14</v>
      </c>
      <c r="AV39" s="8">
        <v>38</v>
      </c>
      <c r="AW39" s="8">
        <v>38</v>
      </c>
      <c r="AX39" s="8">
        <v>37</v>
      </c>
      <c r="AY39" s="8">
        <v>2</v>
      </c>
      <c r="AZ39" s="8"/>
      <c r="BA39" s="8">
        <v>89.184966701934883</v>
      </c>
      <c r="BB39" s="8">
        <v>27</v>
      </c>
      <c r="BC39" s="8">
        <v>31.6</v>
      </c>
      <c r="BD39" s="8">
        <v>30.1</v>
      </c>
      <c r="BE39" s="8">
        <v>29</v>
      </c>
      <c r="BF39" s="8">
        <v>1</v>
      </c>
      <c r="BG39" s="8"/>
      <c r="BH39" s="8">
        <v>39</v>
      </c>
      <c r="BI39" s="8">
        <v>9</v>
      </c>
      <c r="BJ39" s="8">
        <v>4</v>
      </c>
      <c r="BK39" s="8">
        <v>25.7</v>
      </c>
      <c r="BL39" s="8">
        <v>14.4</v>
      </c>
      <c r="BM39" s="8">
        <v>11.3</v>
      </c>
    </row>
    <row r="40" spans="3:67" s="3" customFormat="1" ht="17.149999999999999" customHeight="1" x14ac:dyDescent="0.35">
      <c r="C40" s="24" t="s">
        <v>99</v>
      </c>
      <c r="D40" s="75">
        <v>2</v>
      </c>
      <c r="E40" s="25">
        <f>+D40-F40-G40</f>
        <v>1</v>
      </c>
      <c r="F40" s="25">
        <v>1</v>
      </c>
      <c r="G40" s="25">
        <v>0</v>
      </c>
      <c r="H40" s="25">
        <v>0</v>
      </c>
      <c r="I40" s="25">
        <v>-2</v>
      </c>
      <c r="J40" s="24"/>
      <c r="K40" s="25">
        <v>14</v>
      </c>
      <c r="L40" s="25">
        <v>6</v>
      </c>
      <c r="M40" s="93">
        <v>4</v>
      </c>
      <c r="N40" s="25">
        <v>4</v>
      </c>
      <c r="O40" s="93">
        <v>0</v>
      </c>
      <c r="P40" s="25">
        <v>4</v>
      </c>
      <c r="Q40" s="25"/>
      <c r="R40" s="25">
        <v>11</v>
      </c>
      <c r="S40" s="25">
        <v>8</v>
      </c>
      <c r="T40" s="25">
        <v>3</v>
      </c>
      <c r="U40" s="25">
        <v>0</v>
      </c>
      <c r="V40" s="25">
        <v>0</v>
      </c>
      <c r="W40" s="25">
        <v>0</v>
      </c>
      <c r="X40" s="25"/>
      <c r="Y40" s="25">
        <v>10</v>
      </c>
      <c r="Z40" s="25">
        <v>5</v>
      </c>
      <c r="AA40" s="25">
        <v>3</v>
      </c>
      <c r="AB40" s="25">
        <v>2</v>
      </c>
      <c r="AC40" s="25">
        <v>1</v>
      </c>
      <c r="AD40" s="25">
        <v>1</v>
      </c>
      <c r="AE40" s="25"/>
      <c r="AF40" s="25">
        <v>1</v>
      </c>
      <c r="AG40" s="25">
        <v>0</v>
      </c>
      <c r="AH40" s="25">
        <v>0</v>
      </c>
      <c r="AI40" s="25">
        <v>1</v>
      </c>
      <c r="AJ40" s="25">
        <v>1</v>
      </c>
      <c r="AK40" s="25">
        <v>0</v>
      </c>
      <c r="AL40" s="25"/>
      <c r="AM40" s="25">
        <v>0</v>
      </c>
      <c r="AN40" s="25">
        <v>0</v>
      </c>
      <c r="AO40" s="25">
        <v>0</v>
      </c>
      <c r="AP40" s="25">
        <v>0</v>
      </c>
      <c r="AQ40" s="25">
        <v>0</v>
      </c>
      <c r="AR40" s="25">
        <v>0</v>
      </c>
      <c r="AS40" s="25"/>
      <c r="AT40" s="25">
        <v>0</v>
      </c>
      <c r="AU40" s="25">
        <v>0</v>
      </c>
      <c r="AV40" s="25">
        <v>0</v>
      </c>
      <c r="AW40" s="25">
        <v>0</v>
      </c>
      <c r="AX40" s="25">
        <v>0</v>
      </c>
      <c r="AY40" s="25">
        <v>0</v>
      </c>
      <c r="AZ40" s="25"/>
      <c r="BA40" s="25">
        <v>0</v>
      </c>
      <c r="BB40" s="25">
        <v>0</v>
      </c>
      <c r="BC40" s="25">
        <v>0</v>
      </c>
      <c r="BD40" s="25">
        <v>0</v>
      </c>
      <c r="BE40" s="25">
        <v>0</v>
      </c>
      <c r="BF40" s="25">
        <v>0</v>
      </c>
      <c r="BG40" s="25"/>
      <c r="BH40" s="25">
        <v>0</v>
      </c>
      <c r="BI40" s="25">
        <v>0</v>
      </c>
      <c r="BJ40" s="25">
        <v>0</v>
      </c>
      <c r="BK40" s="25">
        <v>0</v>
      </c>
      <c r="BL40" s="25">
        <v>0</v>
      </c>
      <c r="BM40" s="25">
        <v>0</v>
      </c>
    </row>
    <row r="41" spans="3:67" s="3" customFormat="1" ht="17.149999999999999" customHeight="1" x14ac:dyDescent="0.35">
      <c r="C41" s="17" t="s">
        <v>96</v>
      </c>
      <c r="D41" s="76">
        <v>-246</v>
      </c>
      <c r="E41" s="18">
        <f>+D41-F41-G41</f>
        <v>-109</v>
      </c>
      <c r="F41" s="18">
        <v>-29</v>
      </c>
      <c r="G41" s="18">
        <v>-108</v>
      </c>
      <c r="H41" s="18">
        <v>-101</v>
      </c>
      <c r="I41" s="18">
        <v>-7</v>
      </c>
      <c r="J41" s="17"/>
      <c r="K41" s="18">
        <v>317</v>
      </c>
      <c r="L41" s="18">
        <v>34</v>
      </c>
      <c r="M41" s="18">
        <v>82</v>
      </c>
      <c r="N41" s="18">
        <v>201</v>
      </c>
      <c r="O41" s="18">
        <v>129</v>
      </c>
      <c r="P41" s="18">
        <v>72</v>
      </c>
      <c r="Q41" s="18"/>
      <c r="R41" s="18">
        <v>321</v>
      </c>
      <c r="S41" s="18">
        <v>91</v>
      </c>
      <c r="T41" s="18">
        <v>88</v>
      </c>
      <c r="U41" s="18">
        <v>142</v>
      </c>
      <c r="V41" s="18">
        <v>93</v>
      </c>
      <c r="W41" s="18">
        <v>49</v>
      </c>
      <c r="X41" s="18"/>
      <c r="Y41" s="18">
        <v>251</v>
      </c>
      <c r="Z41" s="18">
        <v>66</v>
      </c>
      <c r="AA41" s="18">
        <v>83</v>
      </c>
      <c r="AB41" s="18">
        <v>102</v>
      </c>
      <c r="AC41" s="18">
        <v>38</v>
      </c>
      <c r="AD41" s="18">
        <v>64</v>
      </c>
      <c r="AE41" s="18"/>
      <c r="AF41" s="18">
        <v>150</v>
      </c>
      <c r="AG41" s="18">
        <v>-75</v>
      </c>
      <c r="AH41" s="18">
        <v>97</v>
      </c>
      <c r="AI41" s="18">
        <v>128</v>
      </c>
      <c r="AJ41" s="18">
        <v>89</v>
      </c>
      <c r="AK41" s="18">
        <v>39</v>
      </c>
      <c r="AL41" s="18"/>
      <c r="AM41" s="18">
        <v>125</v>
      </c>
      <c r="AN41" s="18">
        <v>25</v>
      </c>
      <c r="AO41" s="18">
        <v>57</v>
      </c>
      <c r="AP41" s="18">
        <v>43</v>
      </c>
      <c r="AQ41" s="18">
        <v>57</v>
      </c>
      <c r="AR41" s="18">
        <v>-14</v>
      </c>
      <c r="AS41" s="18"/>
      <c r="AT41" s="18">
        <v>89.620000000000061</v>
      </c>
      <c r="AU41" s="18">
        <v>14</v>
      </c>
      <c r="AV41" s="18">
        <v>38</v>
      </c>
      <c r="AW41" s="18">
        <v>38</v>
      </c>
      <c r="AX41" s="18">
        <v>37</v>
      </c>
      <c r="AY41" s="18">
        <v>2</v>
      </c>
      <c r="AZ41" s="18"/>
      <c r="BA41" s="18">
        <v>89.184966701934883</v>
      </c>
      <c r="BB41" s="18">
        <v>27</v>
      </c>
      <c r="BC41" s="18">
        <v>31.6</v>
      </c>
      <c r="BD41" s="18">
        <v>30.1</v>
      </c>
      <c r="BE41" s="18">
        <v>29</v>
      </c>
      <c r="BF41" s="18">
        <v>1</v>
      </c>
      <c r="BG41" s="18"/>
      <c r="BH41" s="18">
        <v>39</v>
      </c>
      <c r="BI41" s="18">
        <v>9</v>
      </c>
      <c r="BJ41" s="18">
        <v>4</v>
      </c>
      <c r="BK41" s="18">
        <v>25.7</v>
      </c>
      <c r="BL41" s="18">
        <v>14.4</v>
      </c>
      <c r="BM41" s="18">
        <v>11.3</v>
      </c>
    </row>
    <row r="42" spans="3:67" s="3" customFormat="1" ht="4.4000000000000004" customHeight="1" x14ac:dyDescent="0.35">
      <c r="D42" s="71"/>
      <c r="E42" s="8"/>
      <c r="F42" s="8"/>
      <c r="G42" s="8"/>
      <c r="H42" s="8"/>
      <c r="I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row>
    <row r="43" spans="3:67" s="3" customFormat="1" ht="17.149999999999999" customHeight="1" x14ac:dyDescent="0.35">
      <c r="C43" s="3" t="s">
        <v>100</v>
      </c>
      <c r="D43" s="77">
        <v>-15</v>
      </c>
      <c r="E43" s="12"/>
      <c r="F43" s="12">
        <v>-1.8</v>
      </c>
      <c r="G43" s="12" t="s">
        <v>182</v>
      </c>
      <c r="H43" s="12" t="s">
        <v>181</v>
      </c>
      <c r="I43" s="12">
        <v>-0.3</v>
      </c>
      <c r="K43" s="12" t="s">
        <v>172</v>
      </c>
      <c r="L43" s="12"/>
      <c r="M43" s="12" t="s">
        <v>176</v>
      </c>
      <c r="N43" s="12">
        <v>11.3</v>
      </c>
      <c r="O43" s="12">
        <v>7.4</v>
      </c>
      <c r="P43" s="12" t="s">
        <v>167</v>
      </c>
      <c r="Q43" s="12"/>
      <c r="R43" s="12" t="s">
        <v>175</v>
      </c>
      <c r="S43" s="12"/>
      <c r="T43" s="12">
        <v>4.7</v>
      </c>
      <c r="U43" s="12">
        <v>7.9</v>
      </c>
      <c r="V43" s="12">
        <v>5.2</v>
      </c>
      <c r="W43" s="12">
        <v>2.7</v>
      </c>
      <c r="X43" s="12"/>
      <c r="Y43" s="12">
        <v>13.5</v>
      </c>
      <c r="Z43" s="12"/>
      <c r="AA43" s="12">
        <v>4.4000000000000004</v>
      </c>
      <c r="AB43" s="12">
        <v>5.6</v>
      </c>
      <c r="AC43" s="12">
        <v>2.1</v>
      </c>
      <c r="AD43" s="12">
        <v>3.5</v>
      </c>
      <c r="AE43" s="12"/>
      <c r="AF43" s="12">
        <v>8.3000000000000007</v>
      </c>
      <c r="AG43" s="12"/>
      <c r="AH43" s="12">
        <v>5.4</v>
      </c>
      <c r="AI43" s="12">
        <v>7.1</v>
      </c>
      <c r="AJ43" s="12">
        <v>4.9000000000000004</v>
      </c>
      <c r="AK43" s="12">
        <v>2.2000000000000002</v>
      </c>
      <c r="AL43" s="12"/>
      <c r="AM43" s="12">
        <v>8.6999999999999993</v>
      </c>
      <c r="AN43" s="12"/>
      <c r="AO43" s="12">
        <v>5.3</v>
      </c>
      <c r="AP43" s="12">
        <v>4</v>
      </c>
      <c r="AQ43" s="12">
        <v>5</v>
      </c>
      <c r="AR43" s="12">
        <v>-1</v>
      </c>
      <c r="AS43" s="12"/>
      <c r="AT43" s="12">
        <v>3.5</v>
      </c>
      <c r="AU43" s="12"/>
      <c r="AV43" s="12">
        <v>3.5</v>
      </c>
      <c r="AW43" s="12">
        <v>3</v>
      </c>
      <c r="AX43" s="12">
        <v>3</v>
      </c>
      <c r="AY43" s="51">
        <v>0</v>
      </c>
      <c r="AZ43" s="12"/>
      <c r="BA43" s="12">
        <v>8.3000000000000007</v>
      </c>
      <c r="BB43" s="12"/>
      <c r="BC43" s="12">
        <v>3.5</v>
      </c>
      <c r="BD43" s="12">
        <v>2.8</v>
      </c>
      <c r="BE43" s="12">
        <v>2.7</v>
      </c>
      <c r="BF43" s="12">
        <v>0.1</v>
      </c>
      <c r="BG43" s="12"/>
      <c r="BH43" s="12">
        <v>3.7</v>
      </c>
      <c r="BI43" s="12"/>
      <c r="BJ43" s="12">
        <v>0.4</v>
      </c>
      <c r="BK43" s="12">
        <v>2.6</v>
      </c>
      <c r="BL43" s="12">
        <v>1.3</v>
      </c>
      <c r="BM43" s="12">
        <v>1.1000000000000001</v>
      </c>
      <c r="BN43" s="47"/>
      <c r="BO43" s="47"/>
    </row>
    <row r="44" spans="3:67" s="14" customFormat="1" ht="17.149999999999999" customHeight="1" thickBot="1" x14ac:dyDescent="0.4">
      <c r="C44" s="5" t="s">
        <v>101</v>
      </c>
      <c r="D44" s="78">
        <v>-15</v>
      </c>
      <c r="E44" s="13"/>
      <c r="F44" s="13">
        <v>-1.8</v>
      </c>
      <c r="G44" s="13" t="s">
        <v>182</v>
      </c>
      <c r="H44" s="13" t="s">
        <v>181</v>
      </c>
      <c r="I44" s="13">
        <v>-0.3</v>
      </c>
      <c r="J44" s="5"/>
      <c r="K44" s="13" t="s">
        <v>173</v>
      </c>
      <c r="L44" s="13"/>
      <c r="M44" s="13">
        <v>4.4000000000000004</v>
      </c>
      <c r="N44" s="13">
        <v>11.3</v>
      </c>
      <c r="O44" s="13">
        <v>7.4</v>
      </c>
      <c r="P44" s="13" t="s">
        <v>167</v>
      </c>
      <c r="Q44" s="13"/>
      <c r="R44" s="13" t="s">
        <v>174</v>
      </c>
      <c r="S44" s="13"/>
      <c r="T44" s="13">
        <v>4.7</v>
      </c>
      <c r="U44" s="13">
        <v>7.9</v>
      </c>
      <c r="V44" s="13">
        <v>5.2</v>
      </c>
      <c r="W44" s="13">
        <v>2.7</v>
      </c>
      <c r="X44" s="13"/>
      <c r="Y44" s="13">
        <v>13.5</v>
      </c>
      <c r="Z44" s="13"/>
      <c r="AA44" s="13">
        <v>4.4000000000000004</v>
      </c>
      <c r="AB44" s="13">
        <v>5.6</v>
      </c>
      <c r="AC44" s="13">
        <v>2.1</v>
      </c>
      <c r="AD44" s="13">
        <v>3.5</v>
      </c>
      <c r="AE44" s="13"/>
      <c r="AF44" s="13">
        <v>8.3000000000000007</v>
      </c>
      <c r="AG44" s="13"/>
      <c r="AH44" s="13">
        <v>5.4</v>
      </c>
      <c r="AI44" s="13">
        <v>7.1</v>
      </c>
      <c r="AJ44" s="13">
        <v>4.9000000000000004</v>
      </c>
      <c r="AK44" s="13">
        <v>2.2000000000000002</v>
      </c>
      <c r="AL44" s="13"/>
      <c r="AM44" s="13">
        <v>8.6999999999999993</v>
      </c>
      <c r="AN44" s="13"/>
      <c r="AO44" s="13">
        <v>5.3</v>
      </c>
      <c r="AP44" s="13">
        <v>4</v>
      </c>
      <c r="AQ44" s="13">
        <v>5</v>
      </c>
      <c r="AR44" s="13">
        <v>-1</v>
      </c>
      <c r="AS44" s="13"/>
      <c r="AT44" s="13">
        <v>3.5</v>
      </c>
      <c r="AU44" s="13"/>
      <c r="AV44" s="13">
        <v>3.5</v>
      </c>
      <c r="AW44" s="13">
        <v>3</v>
      </c>
      <c r="AX44" s="13">
        <v>3</v>
      </c>
      <c r="AY44" s="52">
        <v>0</v>
      </c>
      <c r="AZ44" s="13"/>
      <c r="BA44" s="13">
        <v>8.3000000000000007</v>
      </c>
      <c r="BB44" s="13"/>
      <c r="BC44" s="13">
        <v>3.5</v>
      </c>
      <c r="BD44" s="13">
        <v>2.8</v>
      </c>
      <c r="BE44" s="13">
        <v>2.7</v>
      </c>
      <c r="BF44" s="13">
        <v>0.1</v>
      </c>
      <c r="BG44" s="13"/>
      <c r="BH44" s="13">
        <v>3.7</v>
      </c>
      <c r="BI44" s="13"/>
      <c r="BJ44" s="13">
        <v>0.4</v>
      </c>
      <c r="BK44" s="13">
        <v>2.6</v>
      </c>
      <c r="BL44" s="13">
        <v>1.3</v>
      </c>
      <c r="BM44" s="13">
        <v>1.1000000000000001</v>
      </c>
      <c r="BN44" s="47"/>
      <c r="BO44" s="47"/>
    </row>
    <row r="45" spans="3:67" s="3" customFormat="1" ht="12.5" x14ac:dyDescent="0.35">
      <c r="T45" s="8"/>
      <c r="U45" s="8"/>
      <c r="V45" s="8"/>
    </row>
  </sheetData>
  <mergeCells count="10">
    <mergeCell ref="A1:BO5"/>
    <mergeCell ref="BH9:BM9"/>
    <mergeCell ref="Y9:AD9"/>
    <mergeCell ref="AF9:AK9"/>
    <mergeCell ref="AM9:AR9"/>
    <mergeCell ref="AT9:AY9"/>
    <mergeCell ref="BA9:BF9"/>
    <mergeCell ref="R9:W9"/>
    <mergeCell ref="K9:P9"/>
    <mergeCell ref="D9:I9"/>
  </mergeCells>
  <hyperlinks>
    <hyperlink ref="N7" location="Intro!A1" display="Go back to table of contents" xr:uid="{1AF5F6C0-F509-4F07-9331-561EF3EBA8CC}"/>
  </hyperlinks>
  <pageMargins left="0.70866141732283472" right="0.70866141732283472" top="0.74803149606299213" bottom="0.74803149606299213" header="0.31496062992125984" footer="0.31496062992125984"/>
  <pageSetup paperSize="8" scale="47" orientation="landscape" r:id="rId1"/>
  <ignoredErrors>
    <ignoredError sqref="G43:R44" numberStoredAsText="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FB096D-8242-464E-B045-85F097E1AEFD}">
  <sheetPr>
    <pageSetUpPr fitToPage="1"/>
  </sheetPr>
  <dimension ref="A1:BO28"/>
  <sheetViews>
    <sheetView showGridLines="0" zoomScale="85" zoomScaleNormal="85" workbookViewId="0">
      <selection activeCell="A17" sqref="A17"/>
    </sheetView>
  </sheetViews>
  <sheetFormatPr defaultColWidth="0" defaultRowHeight="14" x14ac:dyDescent="0.35"/>
  <cols>
    <col min="1" max="2" width="1.453125" style="1" customWidth="1"/>
    <col min="3" max="3" width="53.81640625" style="1" customWidth="1"/>
    <col min="4" max="9" width="8.81640625" style="1" customWidth="1"/>
    <col min="10" max="10" width="1.81640625" style="1" customWidth="1"/>
    <col min="11" max="16" width="8.81640625" style="1" customWidth="1"/>
    <col min="17" max="17" width="1.81640625" style="1" customWidth="1"/>
    <col min="18" max="19" width="8.81640625" style="1" customWidth="1"/>
    <col min="20" max="22" width="8.81640625" style="58" customWidth="1"/>
    <col min="23" max="23" width="8.81640625" style="1" customWidth="1"/>
    <col min="24" max="24" width="1.81640625" style="1" customWidth="1"/>
    <col min="25" max="30" width="8.81640625" style="1" customWidth="1"/>
    <col min="31" max="31" width="1.81640625" style="1" customWidth="1"/>
    <col min="32"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7" width="1.453125" style="1" customWidth="1"/>
    <col min="68" max="16384" width="8.81640625" style="1" hidden="1"/>
  </cols>
  <sheetData>
    <row r="1" spans="1:67" s="59" customFormat="1" ht="14.5" x14ac:dyDescent="0.3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row>
    <row r="2" spans="1:67" s="59" customFormat="1" ht="14.5" x14ac:dyDescent="0.3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row>
    <row r="3" spans="1:67" s="59" customFormat="1" ht="14.5" x14ac:dyDescent="0.3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row>
    <row r="4" spans="1:67" s="59" customFormat="1" ht="14.5" x14ac:dyDescent="0.3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row>
    <row r="5" spans="1:67" s="59" customFormat="1" ht="14.5" x14ac:dyDescent="0.3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row>
    <row r="6" spans="1:67" x14ac:dyDescent="0.35">
      <c r="T6" s="1"/>
      <c r="U6" s="1"/>
      <c r="V6" s="1"/>
    </row>
    <row r="7" spans="1:67" ht="18" x14ac:dyDescent="0.35">
      <c r="C7" s="6" t="s">
        <v>156</v>
      </c>
      <c r="D7" s="6"/>
      <c r="E7" s="6"/>
      <c r="F7" s="6"/>
      <c r="G7" s="6"/>
      <c r="H7" s="6"/>
      <c r="I7" s="6"/>
      <c r="J7" s="6"/>
      <c r="K7" s="6"/>
      <c r="L7" s="6"/>
      <c r="M7" s="6"/>
      <c r="N7" s="44" t="s">
        <v>126</v>
      </c>
      <c r="O7" s="44"/>
      <c r="P7" s="44"/>
      <c r="Q7" s="44"/>
      <c r="S7" s="6"/>
      <c r="T7" s="44"/>
      <c r="V7" s="6"/>
      <c r="X7" s="44"/>
      <c r="Y7" s="44"/>
      <c r="Z7" s="44"/>
      <c r="AA7" s="44"/>
    </row>
    <row r="8" spans="1:67" x14ac:dyDescent="0.35">
      <c r="T8" s="1"/>
      <c r="U8" s="1"/>
      <c r="V8" s="1"/>
    </row>
    <row r="9" spans="1:67" s="3" customFormat="1" ht="14.5" customHeight="1" x14ac:dyDescent="0.35">
      <c r="C9" s="4"/>
      <c r="D9" s="106">
        <v>2023</v>
      </c>
      <c r="E9" s="106"/>
      <c r="F9" s="106"/>
      <c r="G9" s="106"/>
      <c r="H9" s="106"/>
      <c r="I9" s="106"/>
      <c r="J9" s="4"/>
      <c r="K9" s="106">
        <v>2022</v>
      </c>
      <c r="L9" s="106"/>
      <c r="M9" s="106"/>
      <c r="N9" s="106"/>
      <c r="O9" s="106"/>
      <c r="P9" s="106"/>
      <c r="Q9" s="4"/>
      <c r="R9" s="106">
        <v>2021</v>
      </c>
      <c r="S9" s="106"/>
      <c r="T9" s="106"/>
      <c r="U9" s="106"/>
      <c r="V9" s="106"/>
      <c r="W9" s="106"/>
      <c r="X9" s="4"/>
      <c r="Y9" s="106">
        <v>2020</v>
      </c>
      <c r="Z9" s="106"/>
      <c r="AA9" s="106"/>
      <c r="AB9" s="106"/>
      <c r="AC9" s="106"/>
      <c r="AD9" s="106"/>
      <c r="AE9" s="4"/>
      <c r="AF9" s="106">
        <v>2019</v>
      </c>
      <c r="AG9" s="106"/>
      <c r="AH9" s="106"/>
      <c r="AI9" s="106"/>
      <c r="AJ9" s="106"/>
      <c r="AK9" s="106"/>
      <c r="AL9" s="4"/>
      <c r="AM9" s="106">
        <v>2018</v>
      </c>
      <c r="AN9" s="106"/>
      <c r="AO9" s="106"/>
      <c r="AP9" s="106"/>
      <c r="AQ9" s="106"/>
      <c r="AR9" s="106"/>
      <c r="AS9" s="4"/>
      <c r="AT9" s="106">
        <v>2017</v>
      </c>
      <c r="AU9" s="106"/>
      <c r="AV9" s="106"/>
      <c r="AW9" s="106"/>
      <c r="AX9" s="106"/>
      <c r="AY9" s="106"/>
      <c r="AZ9" s="4"/>
      <c r="BA9" s="106">
        <v>2016</v>
      </c>
      <c r="BB9" s="106"/>
      <c r="BC9" s="106"/>
      <c r="BD9" s="106"/>
      <c r="BE9" s="106"/>
      <c r="BF9" s="106"/>
      <c r="BG9" s="4"/>
      <c r="BH9" s="106">
        <v>2015</v>
      </c>
      <c r="BI9" s="106"/>
      <c r="BJ9" s="106"/>
      <c r="BK9" s="106"/>
      <c r="BL9" s="106"/>
      <c r="BM9" s="106"/>
    </row>
    <row r="10" spans="1:67" s="3" customFormat="1" ht="13" x14ac:dyDescent="0.35">
      <c r="C10" s="69" t="s">
        <v>40</v>
      </c>
      <c r="D10" s="66" t="s">
        <v>37</v>
      </c>
      <c r="E10" s="66" t="s">
        <v>38</v>
      </c>
      <c r="F10" s="66" t="s">
        <v>33</v>
      </c>
      <c r="G10" s="66" t="s">
        <v>34</v>
      </c>
      <c r="H10" s="66" t="s">
        <v>35</v>
      </c>
      <c r="I10" s="66" t="s">
        <v>36</v>
      </c>
      <c r="J10" s="69"/>
      <c r="K10" s="66" t="s">
        <v>37</v>
      </c>
      <c r="L10" s="66" t="s">
        <v>38</v>
      </c>
      <c r="M10" s="66" t="s">
        <v>33</v>
      </c>
      <c r="N10" s="66" t="s">
        <v>34</v>
      </c>
      <c r="O10" s="66" t="s">
        <v>35</v>
      </c>
      <c r="P10" s="66" t="s">
        <v>36</v>
      </c>
      <c r="Q10" s="66"/>
      <c r="R10" s="66" t="s">
        <v>37</v>
      </c>
      <c r="S10" s="66" t="s">
        <v>38</v>
      </c>
      <c r="T10" s="66" t="s">
        <v>33</v>
      </c>
      <c r="U10" s="66" t="s">
        <v>34</v>
      </c>
      <c r="V10" s="66" t="s">
        <v>35</v>
      </c>
      <c r="W10" s="66" t="s">
        <v>36</v>
      </c>
      <c r="X10" s="66"/>
      <c r="Y10" s="66" t="s">
        <v>37</v>
      </c>
      <c r="Z10" s="66" t="s">
        <v>38</v>
      </c>
      <c r="AA10" s="66" t="s">
        <v>33</v>
      </c>
      <c r="AB10" s="66" t="s">
        <v>34</v>
      </c>
      <c r="AC10" s="66" t="s">
        <v>35</v>
      </c>
      <c r="AD10" s="66" t="s">
        <v>36</v>
      </c>
      <c r="AE10" s="70"/>
      <c r="AF10" s="66" t="s">
        <v>37</v>
      </c>
      <c r="AG10" s="66" t="s">
        <v>38</v>
      </c>
      <c r="AH10" s="66" t="s">
        <v>33</v>
      </c>
      <c r="AI10" s="66" t="s">
        <v>34</v>
      </c>
      <c r="AJ10" s="66" t="s">
        <v>35</v>
      </c>
      <c r="AK10" s="66" t="s">
        <v>36</v>
      </c>
      <c r="AL10" s="70"/>
      <c r="AM10" s="66" t="s">
        <v>37</v>
      </c>
      <c r="AN10" s="66" t="s">
        <v>38</v>
      </c>
      <c r="AO10" s="66" t="s">
        <v>33</v>
      </c>
      <c r="AP10" s="66" t="s">
        <v>34</v>
      </c>
      <c r="AQ10" s="66" t="s">
        <v>35</v>
      </c>
      <c r="AR10" s="66" t="s">
        <v>36</v>
      </c>
      <c r="AS10" s="70"/>
      <c r="AT10" s="66" t="s">
        <v>37</v>
      </c>
      <c r="AU10" s="66" t="s">
        <v>38</v>
      </c>
      <c r="AV10" s="66" t="s">
        <v>33</v>
      </c>
      <c r="AW10" s="66" t="s">
        <v>34</v>
      </c>
      <c r="AX10" s="66" t="s">
        <v>35</v>
      </c>
      <c r="AY10" s="66" t="s">
        <v>36</v>
      </c>
      <c r="AZ10" s="70"/>
      <c r="BA10" s="66" t="s">
        <v>37</v>
      </c>
      <c r="BB10" s="66" t="s">
        <v>38</v>
      </c>
      <c r="BC10" s="66" t="s">
        <v>33</v>
      </c>
      <c r="BD10" s="66" t="s">
        <v>34</v>
      </c>
      <c r="BE10" s="66" t="s">
        <v>35</v>
      </c>
      <c r="BF10" s="66" t="s">
        <v>36</v>
      </c>
      <c r="BG10" s="70"/>
      <c r="BH10" s="66" t="s">
        <v>37</v>
      </c>
      <c r="BI10" s="66" t="s">
        <v>38</v>
      </c>
      <c r="BJ10" s="66" t="s">
        <v>33</v>
      </c>
      <c r="BK10" s="66" t="s">
        <v>34</v>
      </c>
      <c r="BL10" s="66" t="s">
        <v>35</v>
      </c>
      <c r="BM10" s="66" t="s">
        <v>36</v>
      </c>
    </row>
    <row r="11" spans="1:67" s="3" customFormat="1" ht="4.4000000000000004" customHeight="1" x14ac:dyDescent="0.35">
      <c r="T11" s="55"/>
      <c r="U11" s="55"/>
      <c r="V11" s="55"/>
    </row>
    <row r="12" spans="1:67" s="14" customFormat="1" ht="17.149999999999999" customHeight="1" x14ac:dyDescent="0.35">
      <c r="C12" s="17" t="s">
        <v>129</v>
      </c>
      <c r="D12" s="76">
        <v>-246</v>
      </c>
      <c r="E12" s="18">
        <f>+D12-F12-G12</f>
        <v>-109</v>
      </c>
      <c r="F12" s="18">
        <v>-29</v>
      </c>
      <c r="G12" s="18">
        <v>-108</v>
      </c>
      <c r="H12" s="18">
        <v>-101</v>
      </c>
      <c r="I12" s="18">
        <v>-7</v>
      </c>
      <c r="J12" s="17"/>
      <c r="K12" s="18">
        <v>317</v>
      </c>
      <c r="L12" s="18">
        <v>34</v>
      </c>
      <c r="M12" s="18">
        <v>82</v>
      </c>
      <c r="N12" s="18">
        <v>201</v>
      </c>
      <c r="O12" s="18">
        <v>129</v>
      </c>
      <c r="P12" s="18">
        <v>72</v>
      </c>
      <c r="Q12" s="18"/>
      <c r="R12" s="18">
        <v>321</v>
      </c>
      <c r="S12" s="18">
        <v>91</v>
      </c>
      <c r="T12" s="18">
        <v>88</v>
      </c>
      <c r="U12" s="18">
        <v>142</v>
      </c>
      <c r="V12" s="18">
        <v>93</v>
      </c>
      <c r="W12" s="18">
        <v>49</v>
      </c>
      <c r="X12" s="18"/>
      <c r="Y12" s="18">
        <v>251</v>
      </c>
      <c r="Z12" s="18">
        <v>66</v>
      </c>
      <c r="AA12" s="18">
        <v>83</v>
      </c>
      <c r="AB12" s="18">
        <v>102</v>
      </c>
      <c r="AC12" s="18">
        <v>38</v>
      </c>
      <c r="AD12" s="18">
        <v>64</v>
      </c>
      <c r="AE12" s="18"/>
      <c r="AF12" s="18">
        <v>150</v>
      </c>
      <c r="AG12" s="18">
        <v>-75</v>
      </c>
      <c r="AH12" s="18">
        <v>97</v>
      </c>
      <c r="AI12" s="18">
        <v>128</v>
      </c>
      <c r="AJ12" s="18">
        <v>89</v>
      </c>
      <c r="AK12" s="18">
        <v>39</v>
      </c>
      <c r="AL12" s="18"/>
      <c r="AM12" s="18">
        <v>125</v>
      </c>
      <c r="AN12" s="18">
        <v>25</v>
      </c>
      <c r="AO12" s="18">
        <v>57</v>
      </c>
      <c r="AP12" s="18">
        <v>43</v>
      </c>
      <c r="AQ12" s="18">
        <v>57</v>
      </c>
      <c r="AR12" s="18">
        <v>-14</v>
      </c>
      <c r="AS12" s="18"/>
      <c r="AT12" s="18">
        <v>89.62</v>
      </c>
      <c r="AU12" s="18">
        <v>14</v>
      </c>
      <c r="AV12" s="18">
        <v>38</v>
      </c>
      <c r="AW12" s="18">
        <v>38</v>
      </c>
      <c r="AX12" s="18">
        <v>37</v>
      </c>
      <c r="AY12" s="18">
        <v>3</v>
      </c>
      <c r="AZ12" s="18"/>
      <c r="BA12" s="18">
        <v>89.184966701934798</v>
      </c>
      <c r="BB12" s="18">
        <v>27</v>
      </c>
      <c r="BC12" s="18">
        <v>31.6</v>
      </c>
      <c r="BD12" s="18">
        <v>30.1</v>
      </c>
      <c r="BE12" s="18">
        <v>29</v>
      </c>
      <c r="BF12" s="18">
        <v>1.1000000000000001</v>
      </c>
      <c r="BG12" s="18"/>
      <c r="BH12" s="18">
        <v>39</v>
      </c>
      <c r="BI12" s="18">
        <v>9</v>
      </c>
      <c r="BJ12" s="18">
        <v>4.3</v>
      </c>
      <c r="BK12" s="18">
        <v>25.7</v>
      </c>
      <c r="BL12" s="18">
        <v>14.4</v>
      </c>
      <c r="BM12" s="18">
        <v>11.3</v>
      </c>
    </row>
    <row r="13" spans="1:67" s="3" customFormat="1" ht="4.4000000000000004" customHeight="1" x14ac:dyDescent="0.35">
      <c r="D13" s="71"/>
      <c r="E13" s="8"/>
      <c r="F13" s="8"/>
      <c r="G13" s="8"/>
      <c r="H13" s="8"/>
      <c r="I13" s="8"/>
      <c r="K13" s="8"/>
      <c r="L13" s="8"/>
      <c r="M13" s="8"/>
      <c r="N13" s="8"/>
      <c r="O13" s="8"/>
      <c r="P13" s="8"/>
      <c r="Q13" s="8"/>
      <c r="R13" s="8"/>
      <c r="S13" s="8"/>
      <c r="T13" s="8"/>
      <c r="U13" s="8"/>
      <c r="V13" s="8"/>
      <c r="W13" s="8"/>
      <c r="X13" s="8"/>
      <c r="Y13" s="8"/>
      <c r="Z13" s="8"/>
      <c r="AA13" s="8"/>
      <c r="AB13" s="8"/>
      <c r="AC13" s="8"/>
      <c r="AD13" s="8"/>
      <c r="AE13" s="8"/>
      <c r="AF13" s="8"/>
      <c r="AG13" s="8"/>
      <c r="AH13" s="8"/>
      <c r="AI13" s="8"/>
      <c r="AJ13" s="8"/>
      <c r="AK13" s="8"/>
      <c r="AL13" s="8"/>
      <c r="AM13" s="8"/>
      <c r="AN13" s="8"/>
      <c r="AO13" s="8"/>
      <c r="AP13" s="8"/>
      <c r="AQ13" s="8"/>
      <c r="AR13" s="8"/>
      <c r="AS13" s="8"/>
      <c r="AT13" s="8"/>
      <c r="AU13" s="8"/>
      <c r="AV13" s="8"/>
      <c r="AW13" s="8"/>
      <c r="AX13" s="8"/>
      <c r="AY13" s="8"/>
      <c r="AZ13" s="8"/>
      <c r="BA13" s="8"/>
      <c r="BB13" s="8"/>
      <c r="BC13" s="8"/>
      <c r="BD13" s="8"/>
      <c r="BE13" s="8"/>
      <c r="BF13" s="8"/>
      <c r="BG13" s="8"/>
      <c r="BH13" s="8"/>
      <c r="BI13" s="8"/>
      <c r="BJ13" s="8"/>
      <c r="BK13" s="8"/>
      <c r="BL13" s="8"/>
      <c r="BM13" s="8"/>
    </row>
    <row r="14" spans="1:67" s="3" customFormat="1" ht="17.149999999999999" customHeight="1" x14ac:dyDescent="0.35">
      <c r="C14" s="14" t="s">
        <v>135</v>
      </c>
      <c r="D14" s="71"/>
      <c r="E14" s="8"/>
      <c r="F14" s="8"/>
      <c r="G14" s="8"/>
      <c r="H14" s="8"/>
      <c r="I14" s="8"/>
      <c r="J14" s="14"/>
      <c r="K14" s="8"/>
      <c r="L14" s="8"/>
      <c r="M14" s="8"/>
      <c r="N14" s="8"/>
      <c r="O14" s="8"/>
      <c r="P14" s="8"/>
      <c r="Q14" s="8"/>
      <c r="R14" s="8"/>
      <c r="S14" s="8"/>
      <c r="T14" s="8"/>
      <c r="U14" s="8"/>
      <c r="V14" s="8"/>
      <c r="W14" s="8"/>
      <c r="X14" s="8"/>
      <c r="Y14" s="8"/>
      <c r="Z14" s="8"/>
      <c r="AA14" s="8"/>
      <c r="AB14" s="8"/>
      <c r="AC14" s="8"/>
      <c r="AD14" s="8"/>
      <c r="AE14" s="8"/>
      <c r="AF14" s="8"/>
      <c r="AG14" s="8"/>
      <c r="AH14" s="8"/>
      <c r="AI14" s="8"/>
      <c r="AJ14" s="8"/>
      <c r="AK14" s="8"/>
      <c r="AL14" s="8"/>
      <c r="AM14" s="8"/>
      <c r="AN14" s="8"/>
      <c r="AO14" s="8"/>
      <c r="AP14" s="8"/>
      <c r="AQ14" s="8"/>
      <c r="AR14" s="8"/>
      <c r="AS14" s="8"/>
      <c r="AT14" s="8"/>
      <c r="AU14" s="8"/>
      <c r="AV14" s="8"/>
      <c r="AW14" s="8"/>
      <c r="AX14" s="8"/>
      <c r="AY14" s="8"/>
      <c r="AZ14" s="8"/>
      <c r="BA14" s="8"/>
      <c r="BB14" s="8"/>
      <c r="BC14" s="8"/>
      <c r="BD14" s="8"/>
      <c r="BE14" s="8"/>
      <c r="BF14" s="8"/>
      <c r="BG14" s="8"/>
      <c r="BH14" s="8"/>
      <c r="BI14" s="8"/>
      <c r="BJ14" s="8"/>
      <c r="BK14" s="8"/>
      <c r="BL14" s="8"/>
      <c r="BM14" s="8"/>
    </row>
    <row r="15" spans="1:67" s="3" customFormat="1" ht="27.65" customHeight="1" x14ac:dyDescent="0.35">
      <c r="C15" s="36" t="s">
        <v>136</v>
      </c>
      <c r="D15" s="71"/>
      <c r="E15" s="8"/>
      <c r="F15" s="8"/>
      <c r="G15" s="8"/>
      <c r="H15" s="8"/>
      <c r="I15" s="8"/>
      <c r="J15" s="36"/>
      <c r="K15" s="8"/>
      <c r="L15" s="8"/>
      <c r="M15" s="8"/>
      <c r="N15" s="8"/>
      <c r="O15" s="8"/>
      <c r="P15" s="8"/>
      <c r="Q15" s="8"/>
      <c r="R15" s="8"/>
      <c r="S15" s="8"/>
      <c r="T15" s="8"/>
      <c r="U15" s="8"/>
      <c r="V15" s="8"/>
      <c r="W15" s="8"/>
      <c r="X15" s="8"/>
      <c r="Y15" s="8"/>
      <c r="Z15" s="8"/>
      <c r="AA15" s="8"/>
      <c r="AB15" s="8"/>
      <c r="AC15" s="8"/>
      <c r="AD15" s="8"/>
      <c r="AE15" s="8"/>
      <c r="AF15" s="8"/>
      <c r="AG15" s="8"/>
      <c r="AH15" s="8"/>
      <c r="AI15" s="8"/>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row>
    <row r="16" spans="1:67" s="3" customFormat="1" ht="17.149999999999999" customHeight="1" x14ac:dyDescent="0.35">
      <c r="C16" s="3" t="s">
        <v>137</v>
      </c>
      <c r="D16" s="71">
        <v>-68</v>
      </c>
      <c r="E16" s="8">
        <f>+D16-F16-G16</f>
        <v>-21</v>
      </c>
      <c r="F16" s="8">
        <v>-1</v>
      </c>
      <c r="G16" s="8">
        <v>-46</v>
      </c>
      <c r="H16" s="8">
        <v>-1</v>
      </c>
      <c r="I16" s="8">
        <v>-45</v>
      </c>
      <c r="K16" s="8">
        <v>18</v>
      </c>
      <c r="L16" s="8">
        <v>57</v>
      </c>
      <c r="M16" s="8">
        <v>1</v>
      </c>
      <c r="N16" s="8">
        <v>-40</v>
      </c>
      <c r="O16" s="8">
        <v>1</v>
      </c>
      <c r="P16" s="8">
        <v>-41</v>
      </c>
      <c r="Q16" s="8"/>
      <c r="R16" s="8">
        <v>47</v>
      </c>
      <c r="S16" s="8">
        <v>20</v>
      </c>
      <c r="T16" s="8">
        <v>-6</v>
      </c>
      <c r="U16" s="8">
        <v>33</v>
      </c>
      <c r="V16" s="8">
        <v>16</v>
      </c>
      <c r="W16" s="8">
        <v>17</v>
      </c>
      <c r="X16" s="8"/>
      <c r="Y16" s="8">
        <v>-110</v>
      </c>
      <c r="Z16" s="8">
        <v>-27</v>
      </c>
      <c r="AA16" s="8">
        <v>-92</v>
      </c>
      <c r="AB16" s="8">
        <v>9</v>
      </c>
      <c r="AC16" s="8">
        <v>-23</v>
      </c>
      <c r="AD16" s="8">
        <v>32</v>
      </c>
      <c r="AE16" s="8"/>
      <c r="AF16" s="8">
        <v>47</v>
      </c>
      <c r="AG16" s="8">
        <v>48</v>
      </c>
      <c r="AH16" s="8">
        <v>-7</v>
      </c>
      <c r="AI16" s="8">
        <v>6</v>
      </c>
      <c r="AJ16" s="8">
        <v>11</v>
      </c>
      <c r="AK16" s="8">
        <v>-5</v>
      </c>
      <c r="AL16" s="8"/>
      <c r="AM16" s="8">
        <v>26</v>
      </c>
      <c r="AN16" s="8">
        <v>1</v>
      </c>
      <c r="AO16" s="8">
        <v>-2</v>
      </c>
      <c r="AP16" s="8">
        <v>27</v>
      </c>
      <c r="AQ16" s="8">
        <v>12</v>
      </c>
      <c r="AR16" s="8">
        <v>15</v>
      </c>
      <c r="AS16" s="8"/>
      <c r="AT16" s="8">
        <v>0.622</v>
      </c>
      <c r="AU16" s="8">
        <v>0</v>
      </c>
      <c r="AV16" s="8">
        <v>-26</v>
      </c>
      <c r="AW16" s="8">
        <v>27</v>
      </c>
      <c r="AX16" s="8">
        <v>-3</v>
      </c>
      <c r="AY16" s="8">
        <v>30</v>
      </c>
      <c r="AZ16" s="8"/>
      <c r="BA16" s="8">
        <v>-93.286000000000001</v>
      </c>
      <c r="BB16" s="8">
        <v>26</v>
      </c>
      <c r="BC16" s="8">
        <v>-36.1</v>
      </c>
      <c r="BD16" s="8">
        <v>-82.9</v>
      </c>
      <c r="BE16" s="8">
        <v>-82.9</v>
      </c>
      <c r="BF16" s="8">
        <v>0</v>
      </c>
      <c r="BG16" s="8"/>
      <c r="BH16" s="8">
        <v>73</v>
      </c>
      <c r="BI16" s="8">
        <v>73</v>
      </c>
      <c r="BJ16" s="8">
        <v>0</v>
      </c>
      <c r="BK16" s="8">
        <v>0</v>
      </c>
      <c r="BL16" s="8">
        <v>0</v>
      </c>
      <c r="BM16" s="8">
        <v>0</v>
      </c>
    </row>
    <row r="17" spans="3:65" s="3" customFormat="1" ht="17.149999999999999" customHeight="1" x14ac:dyDescent="0.35">
      <c r="C17" s="24" t="s">
        <v>138</v>
      </c>
      <c r="D17" s="75">
        <v>15</v>
      </c>
      <c r="E17" s="25">
        <f>+D17-F17-G17</f>
        <v>9</v>
      </c>
      <c r="F17" s="25">
        <v>-2</v>
      </c>
      <c r="G17" s="25">
        <v>8</v>
      </c>
      <c r="H17" s="25">
        <v>-1</v>
      </c>
      <c r="I17" s="25">
        <v>9</v>
      </c>
      <c r="J17" s="24"/>
      <c r="K17" s="25">
        <v>-1</v>
      </c>
      <c r="L17" s="25">
        <v>1</v>
      </c>
      <c r="M17" s="25">
        <v>-6</v>
      </c>
      <c r="N17" s="25">
        <v>4</v>
      </c>
      <c r="O17" s="25">
        <v>-2</v>
      </c>
      <c r="P17" s="25">
        <v>6</v>
      </c>
      <c r="Q17" s="25"/>
      <c r="R17" s="25">
        <v>-11</v>
      </c>
      <c r="S17" s="25">
        <v>-6</v>
      </c>
      <c r="T17" s="25">
        <v>1</v>
      </c>
      <c r="U17" s="25">
        <v>-6</v>
      </c>
      <c r="V17" s="25">
        <v>-2</v>
      </c>
      <c r="W17" s="25">
        <v>-4</v>
      </c>
      <c r="X17" s="25"/>
      <c r="Y17" s="25">
        <v>21</v>
      </c>
      <c r="Z17" s="25">
        <v>9</v>
      </c>
      <c r="AA17" s="25">
        <v>15</v>
      </c>
      <c r="AB17" s="25">
        <v>-3</v>
      </c>
      <c r="AC17" s="25">
        <v>4</v>
      </c>
      <c r="AD17" s="25">
        <v>-7</v>
      </c>
      <c r="AE17" s="25"/>
      <c r="AF17" s="25">
        <v>-8</v>
      </c>
      <c r="AG17" s="25">
        <v>-6</v>
      </c>
      <c r="AH17" s="25">
        <v>1</v>
      </c>
      <c r="AI17" s="25">
        <v>-3</v>
      </c>
      <c r="AJ17" s="25">
        <v>-3</v>
      </c>
      <c r="AK17" s="25">
        <v>0</v>
      </c>
      <c r="AL17" s="25"/>
      <c r="AM17" s="25">
        <v>-4</v>
      </c>
      <c r="AN17" s="25">
        <v>2</v>
      </c>
      <c r="AO17" s="25">
        <v>0</v>
      </c>
      <c r="AP17" s="25">
        <v>-6</v>
      </c>
      <c r="AQ17" s="25">
        <v>-3</v>
      </c>
      <c r="AR17" s="25">
        <v>-3</v>
      </c>
      <c r="AS17" s="25"/>
      <c r="AT17" s="25">
        <v>-4.9000000000000002E-2</v>
      </c>
      <c r="AU17" s="25">
        <v>2</v>
      </c>
      <c r="AV17" s="25">
        <v>4</v>
      </c>
      <c r="AW17" s="25">
        <v>-6</v>
      </c>
      <c r="AX17" s="25">
        <v>0</v>
      </c>
      <c r="AY17" s="25">
        <v>-6</v>
      </c>
      <c r="AZ17" s="25"/>
      <c r="BA17" s="25">
        <v>15.587</v>
      </c>
      <c r="BB17" s="25">
        <v>-8</v>
      </c>
      <c r="BC17" s="25">
        <v>7.2</v>
      </c>
      <c r="BD17" s="25">
        <v>16.600000000000001</v>
      </c>
      <c r="BE17" s="25">
        <v>16.600000000000001</v>
      </c>
      <c r="BF17" s="25">
        <v>0</v>
      </c>
      <c r="BG17" s="25"/>
      <c r="BH17" s="25">
        <v>-13</v>
      </c>
      <c r="BI17" s="25">
        <v>-13</v>
      </c>
      <c r="BJ17" s="25">
        <v>0</v>
      </c>
      <c r="BK17" s="25">
        <v>0</v>
      </c>
      <c r="BL17" s="25">
        <v>0</v>
      </c>
      <c r="BM17" s="25">
        <v>0</v>
      </c>
    </row>
    <row r="18" spans="3:65" s="14" customFormat="1" ht="17.149999999999999" customHeight="1" x14ac:dyDescent="0.35">
      <c r="D18" s="80">
        <f>SUM(D16:D17)</f>
        <v>-53</v>
      </c>
      <c r="E18" s="29">
        <f>SUM(E16:E17)</f>
        <v>-12</v>
      </c>
      <c r="F18" s="29">
        <f>SUM(F16:F17)</f>
        <v>-3</v>
      </c>
      <c r="G18" s="29">
        <v>-38</v>
      </c>
      <c r="H18" s="29">
        <v>-2</v>
      </c>
      <c r="I18" s="29">
        <f>+I16+I17</f>
        <v>-36</v>
      </c>
      <c r="K18" s="29">
        <v>17</v>
      </c>
      <c r="L18" s="29">
        <v>58</v>
      </c>
      <c r="M18" s="29">
        <v>-5</v>
      </c>
      <c r="N18" s="29">
        <v>-36</v>
      </c>
      <c r="O18" s="29">
        <v>-1</v>
      </c>
      <c r="P18" s="29">
        <v>-35</v>
      </c>
      <c r="Q18" s="29"/>
      <c r="R18" s="29">
        <v>36</v>
      </c>
      <c r="S18" s="29">
        <v>14</v>
      </c>
      <c r="T18" s="29">
        <v>-5</v>
      </c>
      <c r="U18" s="29">
        <v>27</v>
      </c>
      <c r="V18" s="29">
        <v>14</v>
      </c>
      <c r="W18" s="29">
        <v>13</v>
      </c>
      <c r="X18" s="29"/>
      <c r="Y18" s="29">
        <v>-89</v>
      </c>
      <c r="Z18" s="29">
        <v>-18</v>
      </c>
      <c r="AA18" s="29">
        <v>-77</v>
      </c>
      <c r="AB18" s="29">
        <v>6</v>
      </c>
      <c r="AC18" s="29">
        <v>-19</v>
      </c>
      <c r="AD18" s="29">
        <v>25</v>
      </c>
      <c r="AE18" s="29"/>
      <c r="AF18" s="29">
        <v>39</v>
      </c>
      <c r="AG18" s="29">
        <v>42</v>
      </c>
      <c r="AH18" s="29">
        <v>-6</v>
      </c>
      <c r="AI18" s="29">
        <v>3</v>
      </c>
      <c r="AJ18" s="29">
        <v>8</v>
      </c>
      <c r="AK18" s="29">
        <v>-5</v>
      </c>
      <c r="AL18" s="29"/>
      <c r="AM18" s="29">
        <v>22</v>
      </c>
      <c r="AN18" s="29">
        <v>3</v>
      </c>
      <c r="AO18" s="29">
        <v>-2</v>
      </c>
      <c r="AP18" s="29">
        <v>21</v>
      </c>
      <c r="AQ18" s="29">
        <v>9</v>
      </c>
      <c r="AR18" s="29">
        <v>12</v>
      </c>
      <c r="AS18" s="29"/>
      <c r="AT18" s="29">
        <v>0.57299999999999995</v>
      </c>
      <c r="AU18" s="29">
        <v>-1</v>
      </c>
      <c r="AV18" s="29">
        <v>-22</v>
      </c>
      <c r="AW18" s="29">
        <v>21</v>
      </c>
      <c r="AX18" s="29">
        <v>-3</v>
      </c>
      <c r="AY18" s="29">
        <v>24</v>
      </c>
      <c r="AZ18" s="29"/>
      <c r="BA18" s="29">
        <v>-77.698999999999998</v>
      </c>
      <c r="BB18" s="29">
        <v>17</v>
      </c>
      <c r="BC18" s="29">
        <v>-28.9</v>
      </c>
      <c r="BD18" s="29">
        <v>-66.3</v>
      </c>
      <c r="BE18" s="29">
        <v>-66.3</v>
      </c>
      <c r="BF18" s="29">
        <v>0</v>
      </c>
      <c r="BG18" s="29"/>
      <c r="BH18" s="29">
        <v>60</v>
      </c>
      <c r="BI18" s="29">
        <v>60</v>
      </c>
      <c r="BJ18" s="29"/>
      <c r="BK18" s="29"/>
      <c r="BL18" s="29">
        <v>0</v>
      </c>
      <c r="BM18" s="29">
        <v>0</v>
      </c>
    </row>
    <row r="19" spans="3:65" s="3" customFormat="1" ht="27.65" customHeight="1" x14ac:dyDescent="0.35">
      <c r="C19" s="36" t="s">
        <v>141</v>
      </c>
      <c r="D19" s="71"/>
      <c r="E19" s="8"/>
      <c r="F19" s="8"/>
      <c r="G19" s="8"/>
      <c r="H19" s="8"/>
      <c r="I19" s="8"/>
      <c r="J19" s="36"/>
      <c r="K19" s="8"/>
      <c r="L19" s="8"/>
      <c r="M19" s="8"/>
      <c r="N19" s="8"/>
      <c r="O19" s="8"/>
      <c r="P19" s="8"/>
      <c r="Q19" s="8"/>
      <c r="R19" s="8"/>
      <c r="S19" s="8"/>
      <c r="T19" s="8"/>
      <c r="U19" s="8"/>
      <c r="V19" s="8"/>
      <c r="W19" s="8"/>
      <c r="X19" s="8"/>
      <c r="Y19" s="8"/>
      <c r="Z19" s="8"/>
      <c r="AA19" s="8"/>
      <c r="AB19" s="8"/>
      <c r="AC19" s="8"/>
      <c r="AD19" s="8"/>
      <c r="AE19" s="8"/>
      <c r="AF19" s="8"/>
      <c r="AG19" s="8"/>
      <c r="AH19" s="8"/>
      <c r="AI19" s="8"/>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row>
    <row r="20" spans="3:65" s="3" customFormat="1" ht="17.149999999999999" customHeight="1" x14ac:dyDescent="0.35">
      <c r="C20" s="36" t="s">
        <v>142</v>
      </c>
      <c r="D20" s="71">
        <v>63</v>
      </c>
      <c r="E20" s="8">
        <f>+D20-F20-G20</f>
        <v>42</v>
      </c>
      <c r="F20" s="8">
        <v>-21</v>
      </c>
      <c r="G20" s="8">
        <v>42</v>
      </c>
      <c r="H20" s="8">
        <v>35</v>
      </c>
      <c r="I20" s="8">
        <v>7</v>
      </c>
      <c r="J20" s="36"/>
      <c r="K20" s="8">
        <v>-17</v>
      </c>
      <c r="L20" s="8">
        <v>21</v>
      </c>
      <c r="M20" s="8">
        <v>-23</v>
      </c>
      <c r="N20" s="8">
        <v>-15</v>
      </c>
      <c r="O20" s="8">
        <v>-7</v>
      </c>
      <c r="P20" s="8">
        <v>-8</v>
      </c>
      <c r="Q20" s="8"/>
      <c r="R20" s="8">
        <v>9</v>
      </c>
      <c r="S20" s="8">
        <v>8</v>
      </c>
      <c r="T20" s="8">
        <v>-9</v>
      </c>
      <c r="U20" s="8">
        <v>10</v>
      </c>
      <c r="V20" s="8">
        <v>16</v>
      </c>
      <c r="W20" s="8">
        <v>-6</v>
      </c>
      <c r="X20" s="8"/>
      <c r="Y20" s="8">
        <v>-48</v>
      </c>
      <c r="Z20" s="8">
        <v>-3</v>
      </c>
      <c r="AA20" s="8">
        <v>-9</v>
      </c>
      <c r="AB20" s="8">
        <v>-36</v>
      </c>
      <c r="AC20" s="8">
        <v>3</v>
      </c>
      <c r="AD20" s="8">
        <v>-39</v>
      </c>
      <c r="AE20" s="8"/>
      <c r="AF20" s="8">
        <v>144</v>
      </c>
      <c r="AG20" s="8">
        <v>139</v>
      </c>
      <c r="AH20" s="8">
        <v>-9</v>
      </c>
      <c r="AI20" s="8">
        <v>14</v>
      </c>
      <c r="AJ20" s="8">
        <v>3</v>
      </c>
      <c r="AK20" s="8">
        <v>11</v>
      </c>
      <c r="AL20" s="8"/>
      <c r="AM20" s="8">
        <v>-22</v>
      </c>
      <c r="AN20" s="8">
        <v>-6</v>
      </c>
      <c r="AO20" s="8">
        <v>4</v>
      </c>
      <c r="AP20" s="8">
        <v>-20</v>
      </c>
      <c r="AQ20" s="8">
        <v>-15</v>
      </c>
      <c r="AR20" s="8">
        <v>-5</v>
      </c>
      <c r="AS20" s="8"/>
      <c r="AT20" s="8">
        <v>10.895</v>
      </c>
      <c r="AU20" s="8">
        <v>4</v>
      </c>
      <c r="AV20" s="8">
        <v>-4</v>
      </c>
      <c r="AW20" s="8">
        <v>8</v>
      </c>
      <c r="AX20" s="8">
        <v>-13</v>
      </c>
      <c r="AY20" s="8">
        <v>20</v>
      </c>
      <c r="AZ20" s="8"/>
      <c r="BA20" s="8">
        <v>25.37</v>
      </c>
      <c r="BB20" s="8">
        <v>7</v>
      </c>
      <c r="BC20" s="8">
        <v>14.7</v>
      </c>
      <c r="BD20" s="8">
        <v>3.4</v>
      </c>
      <c r="BE20" s="8">
        <v>-0.5</v>
      </c>
      <c r="BF20" s="8">
        <v>4</v>
      </c>
      <c r="BG20" s="8"/>
      <c r="BH20" s="8">
        <v>-46</v>
      </c>
      <c r="BI20" s="8">
        <v>-30</v>
      </c>
      <c r="BJ20" s="8">
        <v>-17.5</v>
      </c>
      <c r="BK20" s="8">
        <v>1.4</v>
      </c>
      <c r="BL20" s="8">
        <v>-8.9</v>
      </c>
      <c r="BM20" s="8">
        <v>10.3</v>
      </c>
    </row>
    <row r="21" spans="3:65" s="3" customFormat="1" ht="17.149999999999999" customHeight="1" x14ac:dyDescent="0.35">
      <c r="C21" s="36" t="s">
        <v>180</v>
      </c>
      <c r="D21" s="71">
        <v>-20</v>
      </c>
      <c r="E21" s="8">
        <f t="shared" ref="E21:E23" si="0">+D21-F21-G21</f>
        <v>5</v>
      </c>
      <c r="F21" s="8">
        <v>18</v>
      </c>
      <c r="G21" s="8">
        <v>-43</v>
      </c>
      <c r="H21" s="8">
        <v>-43</v>
      </c>
      <c r="I21" s="8"/>
      <c r="J21" s="36"/>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row>
    <row r="22" spans="3:65" s="3" customFormat="1" ht="31.5" customHeight="1" x14ac:dyDescent="0.35">
      <c r="C22" s="36" t="s">
        <v>184</v>
      </c>
      <c r="D22" s="71">
        <v>10</v>
      </c>
      <c r="E22" s="8">
        <f t="shared" si="0"/>
        <v>2</v>
      </c>
      <c r="F22" s="8">
        <v>8</v>
      </c>
      <c r="G22" s="8"/>
      <c r="H22" s="8"/>
      <c r="I22" s="8"/>
      <c r="J22" s="36"/>
      <c r="K22" s="8"/>
      <c r="L22" s="8"/>
      <c r="M22" s="8"/>
      <c r="N22" s="8"/>
      <c r="O22" s="8"/>
      <c r="P22" s="8"/>
      <c r="Q22" s="8"/>
      <c r="R22" s="8"/>
      <c r="S22" s="8"/>
      <c r="T22" s="8"/>
      <c r="U22" s="8"/>
      <c r="V22" s="8"/>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row>
    <row r="23" spans="3:65" s="3" customFormat="1" ht="17.149999999999999" customHeight="1" x14ac:dyDescent="0.35">
      <c r="C23" s="36" t="s">
        <v>143</v>
      </c>
      <c r="D23" s="71">
        <v>3</v>
      </c>
      <c r="E23" s="8">
        <f t="shared" si="0"/>
        <v>3</v>
      </c>
      <c r="F23" s="8">
        <v>0</v>
      </c>
      <c r="G23" s="8">
        <v>0</v>
      </c>
      <c r="H23" s="8">
        <v>0</v>
      </c>
      <c r="I23" s="8"/>
      <c r="J23" s="36"/>
      <c r="K23" s="8"/>
      <c r="L23" s="8"/>
      <c r="M23" s="8"/>
      <c r="N23" s="8"/>
      <c r="O23" s="8"/>
      <c r="P23" s="8">
        <v>0</v>
      </c>
      <c r="Q23" s="8"/>
      <c r="R23" s="8">
        <v>0</v>
      </c>
      <c r="S23" s="8"/>
      <c r="T23" s="8">
        <v>0</v>
      </c>
      <c r="U23" s="8">
        <v>0</v>
      </c>
      <c r="V23" s="8">
        <v>0</v>
      </c>
      <c r="W23" s="8">
        <v>0</v>
      </c>
      <c r="X23" s="8"/>
      <c r="Y23" s="8">
        <v>0</v>
      </c>
      <c r="Z23" s="8">
        <v>0</v>
      </c>
      <c r="AA23" s="8">
        <v>0</v>
      </c>
      <c r="AB23" s="8">
        <v>0</v>
      </c>
      <c r="AC23" s="8">
        <v>0</v>
      </c>
      <c r="AD23" s="8">
        <v>0</v>
      </c>
      <c r="AE23" s="8"/>
      <c r="AF23" s="8">
        <v>0</v>
      </c>
      <c r="AG23" s="8"/>
      <c r="AH23" s="8">
        <v>0</v>
      </c>
      <c r="AI23" s="8">
        <v>0</v>
      </c>
      <c r="AJ23" s="8">
        <v>0</v>
      </c>
      <c r="AK23" s="8">
        <v>0</v>
      </c>
      <c r="AL23" s="8"/>
      <c r="AM23" s="8">
        <v>0</v>
      </c>
      <c r="AN23" s="8">
        <v>0</v>
      </c>
      <c r="AO23" s="8">
        <v>0</v>
      </c>
      <c r="AP23" s="8">
        <v>0</v>
      </c>
      <c r="AQ23" s="8">
        <v>-1</v>
      </c>
      <c r="AR23" s="8">
        <v>1</v>
      </c>
      <c r="AS23" s="8"/>
      <c r="AT23" s="8">
        <v>-3.2109999999999999</v>
      </c>
      <c r="AU23" s="8">
        <v>-1</v>
      </c>
      <c r="AV23" s="8">
        <v>0</v>
      </c>
      <c r="AW23" s="8">
        <v>-2</v>
      </c>
      <c r="AX23" s="8">
        <v>0</v>
      </c>
      <c r="AY23" s="8">
        <v>-2</v>
      </c>
      <c r="AZ23" s="8"/>
      <c r="BA23" s="8">
        <v>-8.4619999999999997</v>
      </c>
      <c r="BB23" s="8">
        <v>-8</v>
      </c>
      <c r="BC23" s="8">
        <v>0</v>
      </c>
      <c r="BD23" s="8">
        <v>0</v>
      </c>
      <c r="BE23" s="8">
        <v>0</v>
      </c>
      <c r="BF23" s="8">
        <v>0</v>
      </c>
      <c r="BG23" s="8"/>
      <c r="BH23" s="8">
        <v>8</v>
      </c>
      <c r="BI23" s="8">
        <v>8</v>
      </c>
      <c r="BJ23" s="8">
        <v>0</v>
      </c>
      <c r="BK23" s="8">
        <v>0</v>
      </c>
      <c r="BL23" s="8">
        <v>0</v>
      </c>
      <c r="BM23" s="8">
        <v>0</v>
      </c>
    </row>
    <row r="24" spans="3:65" s="14" customFormat="1" ht="17.149999999999999" customHeight="1" x14ac:dyDescent="0.35">
      <c r="C24" s="21"/>
      <c r="D24" s="81">
        <f>SUM(D20:D23)</f>
        <v>56</v>
      </c>
      <c r="E24" s="22">
        <f>SUM(E20:E23)</f>
        <v>52</v>
      </c>
      <c r="F24" s="22">
        <f>SUM(F20:F23)</f>
        <v>5</v>
      </c>
      <c r="G24" s="22">
        <v>-1</v>
      </c>
      <c r="H24" s="22">
        <v>-8</v>
      </c>
      <c r="I24" s="22">
        <f>+I20+I23</f>
        <v>7</v>
      </c>
      <c r="J24" s="21"/>
      <c r="K24" s="22">
        <v>-17</v>
      </c>
      <c r="L24" s="22">
        <v>21</v>
      </c>
      <c r="M24" s="22">
        <v>-23</v>
      </c>
      <c r="N24" s="22">
        <v>-15</v>
      </c>
      <c r="O24" s="22">
        <v>-7</v>
      </c>
      <c r="P24" s="22">
        <v>-8</v>
      </c>
      <c r="Q24" s="22"/>
      <c r="R24" s="22">
        <v>9</v>
      </c>
      <c r="S24" s="22">
        <v>8</v>
      </c>
      <c r="T24" s="22">
        <v>-9</v>
      </c>
      <c r="U24" s="22">
        <v>10</v>
      </c>
      <c r="V24" s="22">
        <v>16</v>
      </c>
      <c r="W24" s="22">
        <v>-6</v>
      </c>
      <c r="X24" s="22"/>
      <c r="Y24" s="22">
        <v>-48</v>
      </c>
      <c r="Z24" s="22">
        <v>-3</v>
      </c>
      <c r="AA24" s="22">
        <v>-9</v>
      </c>
      <c r="AB24" s="22">
        <v>-36</v>
      </c>
      <c r="AC24" s="22">
        <v>3</v>
      </c>
      <c r="AD24" s="22">
        <v>-39</v>
      </c>
      <c r="AE24" s="22"/>
      <c r="AF24" s="22">
        <v>144</v>
      </c>
      <c r="AG24" s="22">
        <v>139</v>
      </c>
      <c r="AH24" s="22">
        <v>-9</v>
      </c>
      <c r="AI24" s="22">
        <v>14</v>
      </c>
      <c r="AJ24" s="22">
        <v>3</v>
      </c>
      <c r="AK24" s="22">
        <v>11</v>
      </c>
      <c r="AL24" s="22"/>
      <c r="AM24" s="22">
        <v>-22</v>
      </c>
      <c r="AN24" s="22">
        <v>-6</v>
      </c>
      <c r="AO24" s="22">
        <v>4</v>
      </c>
      <c r="AP24" s="22">
        <v>-20</v>
      </c>
      <c r="AQ24" s="22">
        <v>-16</v>
      </c>
      <c r="AR24" s="22">
        <v>-4</v>
      </c>
      <c r="AS24" s="22"/>
      <c r="AT24" s="22">
        <v>7.6839999999999993</v>
      </c>
      <c r="AU24" s="22">
        <v>3</v>
      </c>
      <c r="AV24" s="22">
        <v>-4</v>
      </c>
      <c r="AW24" s="22">
        <v>6</v>
      </c>
      <c r="AX24" s="22">
        <v>13</v>
      </c>
      <c r="AY24" s="22">
        <v>18</v>
      </c>
      <c r="AZ24" s="22"/>
      <c r="BA24" s="22">
        <v>16.908000000000001</v>
      </c>
      <c r="BB24" s="22">
        <v>-1</v>
      </c>
      <c r="BC24" s="22">
        <v>14.7</v>
      </c>
      <c r="BD24" s="22">
        <v>3.4</v>
      </c>
      <c r="BE24" s="22">
        <v>-0.5</v>
      </c>
      <c r="BF24" s="22">
        <v>4</v>
      </c>
      <c r="BG24" s="22"/>
      <c r="BH24" s="22">
        <v>-38</v>
      </c>
      <c r="BI24" s="22">
        <v>-22</v>
      </c>
      <c r="BJ24" s="22">
        <v>-17.5</v>
      </c>
      <c r="BK24" s="22">
        <v>1.4</v>
      </c>
      <c r="BL24" s="22">
        <v>-8.9</v>
      </c>
      <c r="BM24" s="22">
        <v>10.3</v>
      </c>
    </row>
    <row r="25" spans="3:65" s="14" customFormat="1" ht="17.149999999999999" customHeight="1" x14ac:dyDescent="0.35">
      <c r="C25" s="19" t="s">
        <v>139</v>
      </c>
      <c r="D25" s="74">
        <f>+D18+D24</f>
        <v>3</v>
      </c>
      <c r="E25" s="20">
        <f>+E18+E24</f>
        <v>40</v>
      </c>
      <c r="F25" s="20">
        <f>+F18+F24</f>
        <v>2</v>
      </c>
      <c r="G25" s="20">
        <v>-39</v>
      </c>
      <c r="H25" s="20">
        <v>-10</v>
      </c>
      <c r="I25" s="20">
        <f>+I18+I24</f>
        <v>-29</v>
      </c>
      <c r="J25" s="19"/>
      <c r="K25" s="20">
        <v>0</v>
      </c>
      <c r="L25" s="20">
        <v>79</v>
      </c>
      <c r="M25" s="20">
        <v>-28</v>
      </c>
      <c r="N25" s="20">
        <v>-51</v>
      </c>
      <c r="O25" s="20">
        <v>-8</v>
      </c>
      <c r="P25" s="20">
        <v>-43</v>
      </c>
      <c r="Q25" s="20"/>
      <c r="R25" s="20">
        <v>45</v>
      </c>
      <c r="S25" s="20">
        <v>22</v>
      </c>
      <c r="T25" s="20">
        <v>-14</v>
      </c>
      <c r="U25" s="20">
        <v>37</v>
      </c>
      <c r="V25" s="20">
        <v>30</v>
      </c>
      <c r="W25" s="20">
        <v>7</v>
      </c>
      <c r="X25" s="20"/>
      <c r="Y25" s="20">
        <v>-137</v>
      </c>
      <c r="Z25" s="20">
        <v>-21</v>
      </c>
      <c r="AA25" s="20">
        <v>-86</v>
      </c>
      <c r="AB25" s="20">
        <v>-30</v>
      </c>
      <c r="AC25" s="20">
        <v>-16</v>
      </c>
      <c r="AD25" s="20">
        <v>-14</v>
      </c>
      <c r="AE25" s="20"/>
      <c r="AF25" s="20">
        <v>183</v>
      </c>
      <c r="AG25" s="20">
        <v>181</v>
      </c>
      <c r="AH25" s="20">
        <v>-15</v>
      </c>
      <c r="AI25" s="20">
        <v>17</v>
      </c>
      <c r="AJ25" s="20">
        <v>11</v>
      </c>
      <c r="AK25" s="20">
        <v>6</v>
      </c>
      <c r="AL25" s="20"/>
      <c r="AM25" s="20">
        <v>0</v>
      </c>
      <c r="AN25" s="20">
        <v>-3</v>
      </c>
      <c r="AO25" s="20">
        <v>2</v>
      </c>
      <c r="AP25" s="20">
        <v>1</v>
      </c>
      <c r="AQ25" s="20">
        <v>-7</v>
      </c>
      <c r="AR25" s="20">
        <v>8</v>
      </c>
      <c r="AS25" s="20"/>
      <c r="AT25" s="20">
        <v>8.2569999999999997</v>
      </c>
      <c r="AU25" s="20">
        <v>1</v>
      </c>
      <c r="AV25" s="20">
        <v>-26</v>
      </c>
      <c r="AW25" s="20">
        <v>27</v>
      </c>
      <c r="AX25" s="20">
        <v>-16</v>
      </c>
      <c r="AY25" s="20">
        <v>42</v>
      </c>
      <c r="AZ25" s="20"/>
      <c r="BA25" s="20">
        <v>-60.790999999999997</v>
      </c>
      <c r="BB25" s="20">
        <v>16</v>
      </c>
      <c r="BC25" s="20">
        <v>-14.2</v>
      </c>
      <c r="BD25" s="20">
        <v>-62.9</v>
      </c>
      <c r="BE25" s="20">
        <v>-66.8</v>
      </c>
      <c r="BF25" s="20">
        <v>4</v>
      </c>
      <c r="BG25" s="20"/>
      <c r="BH25" s="20">
        <v>22</v>
      </c>
      <c r="BI25" s="20">
        <v>38</v>
      </c>
      <c r="BJ25" s="20">
        <v>-17.5</v>
      </c>
      <c r="BK25" s="20">
        <v>1.4</v>
      </c>
      <c r="BL25" s="20">
        <v>-8.9</v>
      </c>
      <c r="BM25" s="20">
        <v>10.3</v>
      </c>
    </row>
    <row r="26" spans="3:65" s="14" customFormat="1" ht="4.4000000000000004" customHeight="1" x14ac:dyDescent="0.35">
      <c r="D26" s="80"/>
      <c r="E26" s="29"/>
      <c r="F26" s="29"/>
      <c r="G26" s="29"/>
      <c r="H26" s="29"/>
      <c r="I26" s="29"/>
      <c r="K26" s="29"/>
      <c r="L26" s="29"/>
      <c r="M26" s="29"/>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c r="AM26" s="29"/>
      <c r="AN26" s="29"/>
      <c r="AO26" s="29"/>
      <c r="AP26" s="29"/>
      <c r="AQ26" s="29"/>
      <c r="AR26" s="29"/>
      <c r="AS26" s="29"/>
      <c r="AT26" s="29"/>
      <c r="AU26" s="29"/>
      <c r="AV26" s="29"/>
      <c r="AW26" s="29"/>
      <c r="AX26" s="29"/>
      <c r="AY26" s="29"/>
      <c r="AZ26" s="29"/>
      <c r="BA26" s="29"/>
      <c r="BB26" s="29"/>
      <c r="BC26" s="29"/>
      <c r="BD26" s="29"/>
      <c r="BE26" s="29"/>
      <c r="BF26" s="29"/>
      <c r="BG26" s="29"/>
      <c r="BH26" s="29"/>
      <c r="BI26" s="29"/>
      <c r="BJ26" s="29"/>
      <c r="BK26" s="29"/>
      <c r="BL26" s="29"/>
      <c r="BM26" s="29"/>
    </row>
    <row r="27" spans="3:65" s="14" customFormat="1" ht="17.149999999999999" customHeight="1" thickBot="1" x14ac:dyDescent="0.4">
      <c r="C27" s="15" t="s">
        <v>140</v>
      </c>
      <c r="D27" s="82">
        <f>+D12+D25</f>
        <v>-243</v>
      </c>
      <c r="E27" s="16">
        <f>+E12+E25</f>
        <v>-69</v>
      </c>
      <c r="F27" s="16">
        <f>+F12+F25</f>
        <v>-27</v>
      </c>
      <c r="G27" s="16">
        <v>-147</v>
      </c>
      <c r="H27" s="16">
        <v>-111</v>
      </c>
      <c r="I27" s="16">
        <f>+I12+I25</f>
        <v>-36</v>
      </c>
      <c r="J27" s="15"/>
      <c r="K27" s="16">
        <v>317</v>
      </c>
      <c r="L27" s="16">
        <v>113</v>
      </c>
      <c r="M27" s="16">
        <v>54</v>
      </c>
      <c r="N27" s="16">
        <v>150</v>
      </c>
      <c r="O27" s="16">
        <v>121</v>
      </c>
      <c r="P27" s="16">
        <v>29</v>
      </c>
      <c r="Q27" s="16"/>
      <c r="R27" s="16">
        <v>366</v>
      </c>
      <c r="S27" s="16">
        <v>113</v>
      </c>
      <c r="T27" s="16">
        <v>74</v>
      </c>
      <c r="U27" s="16">
        <v>179</v>
      </c>
      <c r="V27" s="16">
        <v>123</v>
      </c>
      <c r="W27" s="16">
        <v>56</v>
      </c>
      <c r="X27" s="16"/>
      <c r="Y27" s="16">
        <v>114</v>
      </c>
      <c r="Z27" s="16">
        <v>-45</v>
      </c>
      <c r="AA27" s="16">
        <v>-3</v>
      </c>
      <c r="AB27" s="16">
        <v>72</v>
      </c>
      <c r="AC27" s="16">
        <v>22</v>
      </c>
      <c r="AD27" s="16">
        <v>50</v>
      </c>
      <c r="AE27" s="16"/>
      <c r="AF27" s="16">
        <v>333</v>
      </c>
      <c r="AG27" s="16">
        <v>106</v>
      </c>
      <c r="AH27" s="16">
        <v>82</v>
      </c>
      <c r="AI27" s="16">
        <v>145</v>
      </c>
      <c r="AJ27" s="16">
        <v>100</v>
      </c>
      <c r="AK27" s="16">
        <v>45</v>
      </c>
      <c r="AL27" s="16"/>
      <c r="AM27" s="16">
        <v>125</v>
      </c>
      <c r="AN27" s="16">
        <v>22</v>
      </c>
      <c r="AO27" s="16">
        <v>59</v>
      </c>
      <c r="AP27" s="16">
        <v>44</v>
      </c>
      <c r="AQ27" s="16">
        <v>50</v>
      </c>
      <c r="AR27" s="16">
        <v>-6</v>
      </c>
      <c r="AS27" s="16"/>
      <c r="AT27" s="16">
        <v>97.87700000000001</v>
      </c>
      <c r="AU27" s="16">
        <v>21</v>
      </c>
      <c r="AV27" s="16">
        <v>12</v>
      </c>
      <c r="AW27" s="16">
        <v>65</v>
      </c>
      <c r="AX27" s="16">
        <v>21</v>
      </c>
      <c r="AY27" s="16">
        <v>45</v>
      </c>
      <c r="AZ27" s="16"/>
      <c r="BA27" s="16">
        <v>28.393966701934801</v>
      </c>
      <c r="BB27" s="16">
        <v>43</v>
      </c>
      <c r="BC27" s="16">
        <v>17.399999999999999</v>
      </c>
      <c r="BD27" s="16">
        <v>-32.799999999999997</v>
      </c>
      <c r="BE27" s="16">
        <v>-37.799999999999997</v>
      </c>
      <c r="BF27" s="16">
        <v>5</v>
      </c>
      <c r="BG27" s="16"/>
      <c r="BH27" s="16">
        <v>61</v>
      </c>
      <c r="BI27" s="16">
        <v>47</v>
      </c>
      <c r="BJ27" s="16">
        <v>-13.2</v>
      </c>
      <c r="BK27" s="16">
        <v>27.1</v>
      </c>
      <c r="BL27" s="16">
        <v>5.5</v>
      </c>
      <c r="BM27" s="16">
        <v>21.6</v>
      </c>
    </row>
    <row r="28" spans="3:65" s="3" customFormat="1" ht="12.5" x14ac:dyDescent="0.35">
      <c r="T28" s="55"/>
      <c r="U28" s="55"/>
      <c r="V28" s="55"/>
    </row>
  </sheetData>
  <mergeCells count="10">
    <mergeCell ref="A1:BO5"/>
    <mergeCell ref="BH9:BM9"/>
    <mergeCell ref="Y9:AD9"/>
    <mergeCell ref="AF9:AK9"/>
    <mergeCell ref="AM9:AR9"/>
    <mergeCell ref="AT9:AY9"/>
    <mergeCell ref="BA9:BF9"/>
    <mergeCell ref="R9:W9"/>
    <mergeCell ref="K9:P9"/>
    <mergeCell ref="D9:I9"/>
  </mergeCells>
  <hyperlinks>
    <hyperlink ref="N7" location="Intro!A1" display="Go back to table of contents" xr:uid="{18288B08-DF9C-4FD0-A674-F2C0BAD65346}"/>
  </hyperlinks>
  <pageMargins left="0.70866141732283472" right="0.70866141732283472" top="0.74803149606299213" bottom="0.74803149606299213" header="0.31496062992125984" footer="0.31496062992125984"/>
  <pageSetup paperSize="8" scale="47"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2F9EF3-AFC5-4F74-865A-078C6B2F5F6F}">
  <sheetPr>
    <pageSetUpPr fitToPage="1"/>
  </sheetPr>
  <dimension ref="A1:BQ73"/>
  <sheetViews>
    <sheetView showGridLines="0" showWhiteSpace="0" zoomScale="85" zoomScaleNormal="85" workbookViewId="0">
      <selection activeCell="I23" sqref="I23"/>
    </sheetView>
  </sheetViews>
  <sheetFormatPr defaultColWidth="0" defaultRowHeight="14" x14ac:dyDescent="0.35"/>
  <cols>
    <col min="1" max="2" width="1.453125" style="1" customWidth="1"/>
    <col min="3" max="3" width="50.81640625" style="1" customWidth="1"/>
    <col min="4" max="9" width="8.81640625" style="1" customWidth="1"/>
    <col min="10" max="10" width="1.81640625" style="1" customWidth="1"/>
    <col min="11" max="16" width="8.81640625" style="1" customWidth="1"/>
    <col min="17" max="17" width="1.81640625" style="1" customWidth="1"/>
    <col min="18" max="19" width="8.81640625" style="1" customWidth="1"/>
    <col min="20" max="22" width="8.81640625" style="58" customWidth="1"/>
    <col min="23" max="23" width="8.81640625" style="1" customWidth="1"/>
    <col min="24" max="24" width="1.81640625" style="1" customWidth="1"/>
    <col min="25" max="30" width="8.81640625" style="1" customWidth="1"/>
    <col min="31" max="31" width="1.81640625" style="1" customWidth="1"/>
    <col min="32"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7" width="1.453125" style="1" customWidth="1"/>
    <col min="68" max="69" width="0" style="1" hidden="1" customWidth="1"/>
    <col min="70" max="16384" width="8.81640625" style="1" hidden="1"/>
  </cols>
  <sheetData>
    <row r="1" spans="1:67" s="59" customFormat="1" ht="14.5" x14ac:dyDescent="0.3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row>
    <row r="2" spans="1:67" s="59" customFormat="1" ht="14.5" x14ac:dyDescent="0.3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row>
    <row r="3" spans="1:67" s="59" customFormat="1" ht="14.5" x14ac:dyDescent="0.3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row>
    <row r="4" spans="1:67" s="59" customFormat="1" ht="14.5" x14ac:dyDescent="0.3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row>
    <row r="5" spans="1:67" s="59" customFormat="1" ht="14.5" x14ac:dyDescent="0.3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row>
    <row r="6" spans="1:67" x14ac:dyDescent="0.35">
      <c r="T6" s="1"/>
      <c r="U6" s="1"/>
      <c r="V6" s="1"/>
    </row>
    <row r="7" spans="1:67" ht="18" x14ac:dyDescent="0.35">
      <c r="C7" s="6" t="s">
        <v>41</v>
      </c>
      <c r="D7" s="6"/>
      <c r="E7" s="6"/>
      <c r="F7" s="6"/>
      <c r="G7" s="6"/>
      <c r="H7" s="6"/>
      <c r="I7" s="6"/>
      <c r="J7" s="6"/>
      <c r="K7" s="6"/>
      <c r="L7" s="6"/>
      <c r="M7" s="6"/>
      <c r="N7" s="44" t="s">
        <v>126</v>
      </c>
      <c r="O7" s="44"/>
      <c r="P7" s="44"/>
      <c r="S7" s="6"/>
      <c r="T7" s="44"/>
      <c r="V7" s="6"/>
      <c r="Y7" s="44"/>
      <c r="AA7" s="44"/>
    </row>
    <row r="8" spans="1:67" x14ac:dyDescent="0.35">
      <c r="T8" s="1"/>
      <c r="U8" s="1"/>
      <c r="V8" s="1"/>
    </row>
    <row r="9" spans="1:67" s="3" customFormat="1" ht="15" customHeight="1" x14ac:dyDescent="0.35">
      <c r="C9" s="4" t="s">
        <v>8</v>
      </c>
      <c r="D9" s="106">
        <v>2023</v>
      </c>
      <c r="E9" s="106"/>
      <c r="F9" s="106"/>
      <c r="G9" s="106"/>
      <c r="H9" s="106"/>
      <c r="I9" s="106"/>
      <c r="J9" s="4"/>
      <c r="K9" s="106">
        <v>2022</v>
      </c>
      <c r="L9" s="106"/>
      <c r="M9" s="106"/>
      <c r="N9" s="106"/>
      <c r="O9" s="106"/>
      <c r="P9" s="106"/>
      <c r="Q9" s="4"/>
      <c r="R9" s="106">
        <v>2021</v>
      </c>
      <c r="S9" s="106"/>
      <c r="T9" s="106"/>
      <c r="U9" s="106"/>
      <c r="V9" s="106"/>
      <c r="W9" s="106"/>
      <c r="X9" s="4"/>
      <c r="Y9" s="106">
        <v>2020</v>
      </c>
      <c r="Z9" s="106"/>
      <c r="AA9" s="106"/>
      <c r="AB9" s="106"/>
      <c r="AC9" s="106"/>
      <c r="AD9" s="106"/>
      <c r="AE9" s="4"/>
      <c r="AF9" s="106">
        <v>2019</v>
      </c>
      <c r="AG9" s="106"/>
      <c r="AH9" s="106"/>
      <c r="AI9" s="106"/>
      <c r="AJ9" s="106"/>
      <c r="AK9" s="106"/>
      <c r="AL9" s="4"/>
      <c r="AM9" s="106">
        <v>2018</v>
      </c>
      <c r="AN9" s="106"/>
      <c r="AO9" s="106"/>
      <c r="AP9" s="106"/>
      <c r="AQ9" s="106"/>
      <c r="AR9" s="106"/>
      <c r="AS9" s="4"/>
      <c r="AT9" s="106">
        <v>2017</v>
      </c>
      <c r="AU9" s="106"/>
      <c r="AV9" s="106"/>
      <c r="AW9" s="106"/>
      <c r="AX9" s="106"/>
      <c r="AY9" s="106"/>
      <c r="AZ9" s="4"/>
      <c r="BA9" s="106">
        <v>2016</v>
      </c>
      <c r="BB9" s="106"/>
      <c r="BC9" s="106"/>
      <c r="BD9" s="106"/>
      <c r="BE9" s="106"/>
      <c r="BF9" s="106"/>
      <c r="BG9" s="4"/>
      <c r="BH9" s="106">
        <v>2015</v>
      </c>
      <c r="BI9" s="106"/>
      <c r="BJ9" s="106"/>
      <c r="BK9" s="106"/>
      <c r="BL9" s="106"/>
      <c r="BM9" s="106"/>
    </row>
    <row r="10" spans="1:67" s="3" customFormat="1" ht="13" x14ac:dyDescent="0.35">
      <c r="C10" s="69" t="s">
        <v>40</v>
      </c>
      <c r="D10" s="70" t="s">
        <v>177</v>
      </c>
      <c r="E10" s="70" t="s">
        <v>38</v>
      </c>
      <c r="F10" s="66" t="s">
        <v>33</v>
      </c>
      <c r="G10" s="66" t="s">
        <v>34</v>
      </c>
      <c r="H10" s="66" t="s">
        <v>35</v>
      </c>
      <c r="I10" s="66" t="s">
        <v>36</v>
      </c>
      <c r="J10" s="69"/>
      <c r="K10" s="66" t="s">
        <v>37</v>
      </c>
      <c r="L10" s="66" t="s">
        <v>38</v>
      </c>
      <c r="M10" s="66" t="s">
        <v>33</v>
      </c>
      <c r="N10" s="66" t="s">
        <v>34</v>
      </c>
      <c r="O10" s="66" t="s">
        <v>35</v>
      </c>
      <c r="P10" s="66" t="s">
        <v>36</v>
      </c>
      <c r="Q10" s="70"/>
      <c r="R10" s="66" t="s">
        <v>37</v>
      </c>
      <c r="S10" s="66" t="s">
        <v>38</v>
      </c>
      <c r="T10" s="66" t="s">
        <v>33</v>
      </c>
      <c r="U10" s="66" t="s">
        <v>34</v>
      </c>
      <c r="V10" s="66" t="s">
        <v>35</v>
      </c>
      <c r="W10" s="66" t="s">
        <v>36</v>
      </c>
      <c r="X10" s="70"/>
      <c r="Y10" s="66" t="s">
        <v>37</v>
      </c>
      <c r="Z10" s="66" t="s">
        <v>38</v>
      </c>
      <c r="AA10" s="66" t="s">
        <v>33</v>
      </c>
      <c r="AB10" s="66" t="s">
        <v>34</v>
      </c>
      <c r="AC10" s="66" t="s">
        <v>35</v>
      </c>
      <c r="AD10" s="66" t="s">
        <v>36</v>
      </c>
      <c r="AE10" s="70"/>
      <c r="AF10" s="66" t="s">
        <v>37</v>
      </c>
      <c r="AG10" s="66" t="s">
        <v>38</v>
      </c>
      <c r="AH10" s="66" t="s">
        <v>33</v>
      </c>
      <c r="AI10" s="66" t="s">
        <v>34</v>
      </c>
      <c r="AJ10" s="66" t="s">
        <v>35</v>
      </c>
      <c r="AK10" s="66" t="s">
        <v>36</v>
      </c>
      <c r="AL10" s="70"/>
      <c r="AM10" s="66" t="s">
        <v>37</v>
      </c>
      <c r="AN10" s="66" t="s">
        <v>38</v>
      </c>
      <c r="AO10" s="66" t="s">
        <v>33</v>
      </c>
      <c r="AP10" s="66" t="s">
        <v>34</v>
      </c>
      <c r="AQ10" s="66" t="s">
        <v>35</v>
      </c>
      <c r="AR10" s="66" t="s">
        <v>36</v>
      </c>
      <c r="AS10" s="70"/>
      <c r="AT10" s="66" t="s">
        <v>37</v>
      </c>
      <c r="AU10" s="66" t="s">
        <v>38</v>
      </c>
      <c r="AV10" s="66" t="s">
        <v>33</v>
      </c>
      <c r="AW10" s="66" t="s">
        <v>34</v>
      </c>
      <c r="AX10" s="66" t="s">
        <v>35</v>
      </c>
      <c r="AY10" s="66" t="s">
        <v>36</v>
      </c>
      <c r="AZ10" s="70"/>
      <c r="BA10" s="66" t="s">
        <v>37</v>
      </c>
      <c r="BB10" s="66" t="s">
        <v>38</v>
      </c>
      <c r="BC10" s="66" t="s">
        <v>33</v>
      </c>
      <c r="BD10" s="66" t="s">
        <v>34</v>
      </c>
      <c r="BE10" s="66" t="s">
        <v>35</v>
      </c>
      <c r="BF10" s="66" t="s">
        <v>36</v>
      </c>
      <c r="BG10" s="70"/>
      <c r="BH10" s="66" t="s">
        <v>37</v>
      </c>
      <c r="BI10" s="66" t="s">
        <v>38</v>
      </c>
      <c r="BJ10" s="66" t="s">
        <v>33</v>
      </c>
      <c r="BK10" s="66" t="s">
        <v>34</v>
      </c>
      <c r="BL10" s="66" t="s">
        <v>35</v>
      </c>
      <c r="BM10" s="66" t="s">
        <v>36</v>
      </c>
    </row>
    <row r="11" spans="1:67" s="3" customFormat="1" ht="4.4000000000000004" customHeight="1" x14ac:dyDescent="0.35">
      <c r="D11" s="79"/>
      <c r="T11" s="55"/>
      <c r="U11" s="55"/>
      <c r="V11" s="55"/>
    </row>
    <row r="12" spans="1:67" s="3" customFormat="1" ht="17.149999999999999" customHeight="1" x14ac:dyDescent="0.35">
      <c r="C12" s="3" t="s">
        <v>48</v>
      </c>
      <c r="D12" s="71">
        <v>422</v>
      </c>
      <c r="E12" s="8">
        <v>422</v>
      </c>
      <c r="F12" s="8">
        <v>420</v>
      </c>
      <c r="G12" s="8">
        <v>421</v>
      </c>
      <c r="H12" s="8">
        <v>421</v>
      </c>
      <c r="I12" s="8">
        <v>420</v>
      </c>
      <c r="K12" s="8">
        <v>419</v>
      </c>
      <c r="L12" s="8">
        <v>419</v>
      </c>
      <c r="M12" s="8">
        <v>453</v>
      </c>
      <c r="N12" s="8">
        <v>453</v>
      </c>
      <c r="O12" s="8">
        <v>453</v>
      </c>
      <c r="P12" s="8">
        <v>363</v>
      </c>
      <c r="Q12" s="8"/>
      <c r="R12" s="8">
        <v>364</v>
      </c>
      <c r="S12" s="8">
        <v>364</v>
      </c>
      <c r="T12" s="8">
        <v>292</v>
      </c>
      <c r="U12" s="8">
        <v>211</v>
      </c>
      <c r="V12" s="8">
        <v>211</v>
      </c>
      <c r="W12" s="8">
        <v>211</v>
      </c>
      <c r="X12" s="8"/>
      <c r="Y12" s="8">
        <v>211</v>
      </c>
      <c r="Z12" s="8">
        <v>211</v>
      </c>
      <c r="AA12" s="8">
        <v>202</v>
      </c>
      <c r="AB12" s="8">
        <v>202</v>
      </c>
      <c r="AC12" s="8">
        <v>202</v>
      </c>
      <c r="AD12" s="8">
        <v>202</v>
      </c>
      <c r="AE12" s="8"/>
      <c r="AF12" s="8">
        <v>196</v>
      </c>
      <c r="AG12" s="8">
        <v>196</v>
      </c>
      <c r="AH12" s="8">
        <v>199</v>
      </c>
      <c r="AI12" s="8">
        <v>197</v>
      </c>
      <c r="AJ12" s="8">
        <v>197</v>
      </c>
      <c r="AK12" s="8">
        <v>175</v>
      </c>
      <c r="AL12" s="8"/>
      <c r="AM12" s="8">
        <v>175</v>
      </c>
      <c r="AN12" s="8">
        <v>175</v>
      </c>
      <c r="AO12" s="8">
        <v>185</v>
      </c>
      <c r="AP12" s="8">
        <v>185</v>
      </c>
      <c r="AQ12" s="8">
        <v>185</v>
      </c>
      <c r="AR12" s="8">
        <v>185</v>
      </c>
      <c r="AS12" s="8"/>
      <c r="AT12" s="8">
        <v>52.186999999999998</v>
      </c>
      <c r="AU12" s="8">
        <v>52.186999999999998</v>
      </c>
      <c r="AV12" s="8">
        <v>52</v>
      </c>
      <c r="AW12" s="8">
        <v>52</v>
      </c>
      <c r="AX12" s="8">
        <v>52</v>
      </c>
      <c r="AY12" s="8">
        <v>57</v>
      </c>
      <c r="AZ12" s="8"/>
      <c r="BA12" s="8">
        <v>50.843000000000004</v>
      </c>
      <c r="BB12" s="8">
        <v>50.843000000000004</v>
      </c>
      <c r="BC12" s="8">
        <v>53</v>
      </c>
      <c r="BD12" s="8">
        <v>53</v>
      </c>
      <c r="BE12" s="8">
        <v>53</v>
      </c>
      <c r="BF12" s="8">
        <v>54</v>
      </c>
      <c r="BG12" s="8"/>
      <c r="BH12" s="8">
        <v>52</v>
      </c>
      <c r="BI12" s="8">
        <v>52</v>
      </c>
      <c r="BJ12" s="8">
        <v>56</v>
      </c>
      <c r="BK12" s="8">
        <v>57</v>
      </c>
      <c r="BL12" s="8">
        <v>57</v>
      </c>
      <c r="BM12" s="8">
        <v>58</v>
      </c>
      <c r="BN12" s="7"/>
      <c r="BO12" s="7"/>
    </row>
    <row r="13" spans="1:67" s="3" customFormat="1" ht="17.149999999999999" customHeight="1" x14ac:dyDescent="0.35">
      <c r="C13" s="3" t="s">
        <v>49</v>
      </c>
      <c r="D13" s="71">
        <v>179</v>
      </c>
      <c r="E13" s="8">
        <v>179</v>
      </c>
      <c r="F13" s="8">
        <v>213</v>
      </c>
      <c r="G13" s="8">
        <v>213</v>
      </c>
      <c r="H13" s="8">
        <v>213</v>
      </c>
      <c r="I13" s="8">
        <f>+K13</f>
        <v>213</v>
      </c>
      <c r="K13" s="8">
        <v>213</v>
      </c>
      <c r="L13" s="8">
        <v>213</v>
      </c>
      <c r="M13" s="8">
        <v>268</v>
      </c>
      <c r="N13" s="8">
        <v>261</v>
      </c>
      <c r="O13" s="8">
        <v>261</v>
      </c>
      <c r="P13" s="8">
        <v>269</v>
      </c>
      <c r="Q13" s="8"/>
      <c r="R13" s="8">
        <v>261</v>
      </c>
      <c r="S13" s="8">
        <v>261</v>
      </c>
      <c r="T13" s="8">
        <f>110+46+(8.6*7.45)</f>
        <v>220.07</v>
      </c>
      <c r="U13" s="8">
        <v>229</v>
      </c>
      <c r="V13" s="8">
        <v>229</v>
      </c>
      <c r="W13" s="8">
        <v>235</v>
      </c>
      <c r="X13" s="8"/>
      <c r="Y13" s="8">
        <v>244</v>
      </c>
      <c r="Z13" s="8">
        <v>244</v>
      </c>
      <c r="AA13" s="8">
        <v>211</v>
      </c>
      <c r="AB13" s="8">
        <v>218</v>
      </c>
      <c r="AC13" s="8">
        <v>218</v>
      </c>
      <c r="AD13" s="8">
        <v>226</v>
      </c>
      <c r="AE13" s="8"/>
      <c r="AF13" s="8">
        <v>231</v>
      </c>
      <c r="AG13" s="8">
        <v>231</v>
      </c>
      <c r="AH13" s="8">
        <v>183</v>
      </c>
      <c r="AI13" s="8">
        <v>266</v>
      </c>
      <c r="AJ13" s="8">
        <v>266</v>
      </c>
      <c r="AK13" s="8">
        <v>231</v>
      </c>
      <c r="AL13" s="8"/>
      <c r="AM13" s="8">
        <v>229</v>
      </c>
      <c r="AN13" s="8">
        <v>229</v>
      </c>
      <c r="AO13" s="8">
        <v>245</v>
      </c>
      <c r="AP13" s="8">
        <v>253</v>
      </c>
      <c r="AQ13" s="8">
        <v>253</v>
      </c>
      <c r="AR13" s="8">
        <v>266</v>
      </c>
      <c r="AS13" s="8"/>
      <c r="AT13" s="8">
        <v>0</v>
      </c>
      <c r="AU13" s="8"/>
      <c r="AV13" s="8"/>
      <c r="AW13" s="8"/>
      <c r="AX13" s="8"/>
      <c r="AY13" s="8"/>
      <c r="AZ13" s="8"/>
      <c r="BA13" s="8">
        <v>0</v>
      </c>
      <c r="BB13" s="8"/>
      <c r="BC13" s="8"/>
      <c r="BD13" s="8"/>
      <c r="BE13" s="8"/>
      <c r="BF13" s="8"/>
      <c r="BG13" s="8"/>
      <c r="BH13" s="8">
        <v>0</v>
      </c>
      <c r="BI13" s="8"/>
      <c r="BJ13" s="8"/>
      <c r="BK13" s="8"/>
      <c r="BL13" s="8"/>
      <c r="BM13" s="8"/>
      <c r="BN13" s="7"/>
      <c r="BO13" s="7"/>
    </row>
    <row r="14" spans="1:67" s="3" customFormat="1" ht="17.149999999999999" customHeight="1" x14ac:dyDescent="0.35">
      <c r="C14" s="3" t="s">
        <v>50</v>
      </c>
      <c r="D14" s="71">
        <v>61</v>
      </c>
      <c r="E14" s="8">
        <v>61</v>
      </c>
      <c r="F14" s="8">
        <v>35</v>
      </c>
      <c r="G14" s="8">
        <v>40</v>
      </c>
      <c r="H14" s="8">
        <v>40</v>
      </c>
      <c r="I14" s="8">
        <f>259-I13</f>
        <v>46</v>
      </c>
      <c r="K14" s="8">
        <v>40</v>
      </c>
      <c r="L14" s="8">
        <v>40</v>
      </c>
      <c r="M14" s="8">
        <v>4</v>
      </c>
      <c r="N14" s="8">
        <v>4</v>
      </c>
      <c r="O14" s="8">
        <v>4</v>
      </c>
      <c r="P14" s="8">
        <v>7</v>
      </c>
      <c r="Q14" s="8"/>
      <c r="R14" s="8">
        <v>35</v>
      </c>
      <c r="S14" s="8">
        <v>35</v>
      </c>
      <c r="T14" s="8">
        <f>243-T13</f>
        <v>22.930000000000007</v>
      </c>
      <c r="U14" s="8">
        <v>19</v>
      </c>
      <c r="V14" s="8">
        <v>19</v>
      </c>
      <c r="W14" s="8">
        <v>17</v>
      </c>
      <c r="X14" s="8"/>
      <c r="Y14" s="8">
        <v>14</v>
      </c>
      <c r="Z14" s="8">
        <v>14</v>
      </c>
      <c r="AA14" s="8">
        <v>67</v>
      </c>
      <c r="AB14" s="8">
        <v>61</v>
      </c>
      <c r="AC14" s="8">
        <v>61</v>
      </c>
      <c r="AD14" s="8">
        <v>63</v>
      </c>
      <c r="AE14" s="8"/>
      <c r="AF14" s="8">
        <v>12</v>
      </c>
      <c r="AG14" s="8">
        <v>12</v>
      </c>
      <c r="AH14" s="8">
        <v>68</v>
      </c>
      <c r="AI14" s="8">
        <v>0</v>
      </c>
      <c r="AJ14" s="8">
        <v>0</v>
      </c>
      <c r="AK14" s="8">
        <v>0</v>
      </c>
      <c r="AL14" s="8"/>
      <c r="AM14" s="8">
        <v>10</v>
      </c>
      <c r="AN14" s="8">
        <v>10</v>
      </c>
      <c r="AO14" s="8">
        <v>0</v>
      </c>
      <c r="AP14" s="8">
        <v>0</v>
      </c>
      <c r="AQ14" s="8">
        <v>0</v>
      </c>
      <c r="AR14" s="8">
        <v>0</v>
      </c>
      <c r="AS14" s="8"/>
      <c r="AT14" s="8">
        <v>4.8630000000000004</v>
      </c>
      <c r="AU14" s="8">
        <v>4.8630000000000004</v>
      </c>
      <c r="AV14" s="8">
        <v>4</v>
      </c>
      <c r="AW14" s="8">
        <v>5</v>
      </c>
      <c r="AX14" s="8">
        <v>5</v>
      </c>
      <c r="AY14" s="8">
        <v>0</v>
      </c>
      <c r="AZ14" s="8"/>
      <c r="BA14" s="8">
        <v>4.2300000000000004</v>
      </c>
      <c r="BB14" s="8">
        <v>4.2300000000000004</v>
      </c>
      <c r="BC14" s="8"/>
      <c r="BD14" s="8"/>
      <c r="BE14" s="8"/>
      <c r="BF14" s="8"/>
      <c r="BG14" s="8"/>
      <c r="BH14" s="8">
        <v>3</v>
      </c>
      <c r="BI14" s="8">
        <v>3</v>
      </c>
      <c r="BJ14" s="8"/>
      <c r="BK14" s="8"/>
      <c r="BL14" s="8"/>
      <c r="BM14" s="8"/>
    </row>
    <row r="15" spans="1:67" s="14" customFormat="1" ht="17.149999999999999" customHeight="1" x14ac:dyDescent="0.35">
      <c r="C15" s="19" t="s">
        <v>51</v>
      </c>
      <c r="D15" s="74">
        <f>SUM(D12:D14)</f>
        <v>662</v>
      </c>
      <c r="E15" s="20">
        <f>SUM(E12:E14)</f>
        <v>662</v>
      </c>
      <c r="F15" s="20">
        <f>SUM(F12:F14)</f>
        <v>668</v>
      </c>
      <c r="G15" s="20">
        <v>674</v>
      </c>
      <c r="H15" s="20">
        <v>674</v>
      </c>
      <c r="I15" s="20">
        <f>+I12+I13+I14</f>
        <v>679</v>
      </c>
      <c r="J15" s="19"/>
      <c r="K15" s="20">
        <v>672</v>
      </c>
      <c r="L15" s="20">
        <v>672</v>
      </c>
      <c r="M15" s="20">
        <v>725</v>
      </c>
      <c r="N15" s="20">
        <v>718</v>
      </c>
      <c r="O15" s="20">
        <v>718</v>
      </c>
      <c r="P15" s="20">
        <v>639</v>
      </c>
      <c r="Q15" s="20"/>
      <c r="R15" s="20">
        <v>660</v>
      </c>
      <c r="S15" s="20">
        <v>660</v>
      </c>
      <c r="T15" s="20">
        <v>535</v>
      </c>
      <c r="U15" s="20">
        <v>459</v>
      </c>
      <c r="V15" s="20">
        <v>459</v>
      </c>
      <c r="W15" s="20">
        <v>463</v>
      </c>
      <c r="X15" s="20"/>
      <c r="Y15" s="20">
        <v>469</v>
      </c>
      <c r="Z15" s="20">
        <v>469</v>
      </c>
      <c r="AA15" s="20">
        <v>480</v>
      </c>
      <c r="AB15" s="20">
        <v>481</v>
      </c>
      <c r="AC15" s="20">
        <v>481</v>
      </c>
      <c r="AD15" s="20">
        <v>491</v>
      </c>
      <c r="AE15" s="20"/>
      <c r="AF15" s="20">
        <v>439</v>
      </c>
      <c r="AG15" s="20">
        <v>439</v>
      </c>
      <c r="AH15" s="20">
        <v>450</v>
      </c>
      <c r="AI15" s="20">
        <v>463</v>
      </c>
      <c r="AJ15" s="20">
        <v>463</v>
      </c>
      <c r="AK15" s="20">
        <v>406</v>
      </c>
      <c r="AL15" s="20"/>
      <c r="AM15" s="20">
        <v>414</v>
      </c>
      <c r="AN15" s="20">
        <v>414</v>
      </c>
      <c r="AO15" s="20">
        <v>430</v>
      </c>
      <c r="AP15" s="20">
        <v>438</v>
      </c>
      <c r="AQ15" s="20">
        <v>438</v>
      </c>
      <c r="AR15" s="20">
        <v>451</v>
      </c>
      <c r="AS15" s="20"/>
      <c r="AT15" s="20">
        <v>57.05</v>
      </c>
      <c r="AU15" s="20">
        <v>57.05</v>
      </c>
      <c r="AV15" s="20">
        <v>56</v>
      </c>
      <c r="AW15" s="20">
        <v>57</v>
      </c>
      <c r="AX15" s="20">
        <v>57</v>
      </c>
      <c r="AY15" s="20">
        <v>57</v>
      </c>
      <c r="AZ15" s="20"/>
      <c r="BA15" s="20">
        <v>55.073000000000008</v>
      </c>
      <c r="BB15" s="20">
        <v>55.073000000000008</v>
      </c>
      <c r="BC15" s="20">
        <v>53</v>
      </c>
      <c r="BD15" s="20">
        <v>53</v>
      </c>
      <c r="BE15" s="20">
        <v>53</v>
      </c>
      <c r="BF15" s="20">
        <v>54</v>
      </c>
      <c r="BG15" s="20"/>
      <c r="BH15" s="20">
        <v>55</v>
      </c>
      <c r="BI15" s="20">
        <v>55</v>
      </c>
      <c r="BJ15" s="20">
        <v>56</v>
      </c>
      <c r="BK15" s="20">
        <v>57</v>
      </c>
      <c r="BL15" s="20">
        <v>57</v>
      </c>
      <c r="BM15" s="20">
        <v>58</v>
      </c>
    </row>
    <row r="16" spans="1:67" s="3" customFormat="1" ht="4.4000000000000004" customHeight="1" x14ac:dyDescent="0.35">
      <c r="D16" s="71"/>
      <c r="E16" s="8"/>
      <c r="F16" s="8"/>
      <c r="G16" s="8"/>
      <c r="H16" s="8"/>
      <c r="I16" s="8"/>
      <c r="K16" s="8"/>
      <c r="L16" s="8"/>
      <c r="M16" s="8"/>
      <c r="N16" s="8"/>
      <c r="O16" s="8"/>
      <c r="P16" s="8"/>
      <c r="Q16" s="8"/>
      <c r="R16" s="8"/>
      <c r="S16" s="8"/>
      <c r="T16" s="8"/>
      <c r="U16" s="8"/>
      <c r="V16" s="8"/>
      <c r="W16" s="8"/>
      <c r="X16" s="8"/>
      <c r="Y16" s="8"/>
      <c r="Z16" s="8"/>
      <c r="AA16" s="8"/>
      <c r="AB16" s="8"/>
      <c r="AC16" s="8"/>
      <c r="AD16" s="8"/>
      <c r="AE16" s="8"/>
      <c r="AF16" s="8"/>
      <c r="AG16" s="8"/>
      <c r="AH16" s="8"/>
      <c r="AI16" s="8"/>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row>
    <row r="17" spans="3:65" s="3" customFormat="1" ht="17.149999999999999" customHeight="1" x14ac:dyDescent="0.35">
      <c r="C17" s="3" t="s">
        <v>52</v>
      </c>
      <c r="D17" s="71">
        <v>754</v>
      </c>
      <c r="E17" s="8">
        <v>754</v>
      </c>
      <c r="F17" s="8">
        <v>757</v>
      </c>
      <c r="G17" s="8">
        <v>757</v>
      </c>
      <c r="H17" s="8">
        <v>757</v>
      </c>
      <c r="I17" s="8">
        <v>768</v>
      </c>
      <c r="K17" s="110">
        <v>767</v>
      </c>
      <c r="L17" s="8">
        <v>767</v>
      </c>
      <c r="M17" s="8">
        <v>766</v>
      </c>
      <c r="N17" s="8">
        <v>747</v>
      </c>
      <c r="O17" s="8">
        <v>747</v>
      </c>
      <c r="P17" s="8">
        <v>750</v>
      </c>
      <c r="Q17" s="8"/>
      <c r="R17" s="8">
        <v>755</v>
      </c>
      <c r="S17" s="8">
        <v>755</v>
      </c>
      <c r="T17" s="8">
        <v>709</v>
      </c>
      <c r="U17" s="8">
        <v>698</v>
      </c>
      <c r="V17" s="8">
        <v>698</v>
      </c>
      <c r="W17" s="8">
        <v>699</v>
      </c>
      <c r="X17" s="8"/>
      <c r="Y17" s="8">
        <v>709</v>
      </c>
      <c r="Z17" s="8">
        <v>709</v>
      </c>
      <c r="AA17" s="8">
        <v>727</v>
      </c>
      <c r="AB17" s="8">
        <v>731</v>
      </c>
      <c r="AC17" s="8">
        <v>731</v>
      </c>
      <c r="AD17" s="8">
        <v>728</v>
      </c>
      <c r="AE17" s="8"/>
      <c r="AF17" s="8">
        <v>714</v>
      </c>
      <c r="AG17" s="8">
        <v>714</v>
      </c>
      <c r="AH17" s="8">
        <v>689</v>
      </c>
      <c r="AI17" s="8">
        <v>782</v>
      </c>
      <c r="AJ17" s="8">
        <v>782</v>
      </c>
      <c r="AK17" s="8">
        <v>697</v>
      </c>
      <c r="AL17" s="8"/>
      <c r="AM17" s="8">
        <v>660</v>
      </c>
      <c r="AN17" s="8">
        <v>660</v>
      </c>
      <c r="AO17" s="8"/>
      <c r="AP17" s="8"/>
      <c r="AQ17" s="8"/>
      <c r="AR17" s="8"/>
      <c r="AS17" s="8"/>
      <c r="AT17" s="8">
        <v>336.20600000000002</v>
      </c>
      <c r="AU17" s="8">
        <v>336.20600000000002</v>
      </c>
      <c r="AV17" s="8"/>
      <c r="AW17" s="8"/>
      <c r="AX17" s="8"/>
      <c r="AY17" s="8"/>
      <c r="AZ17" s="8"/>
      <c r="BA17" s="8">
        <v>331.96300000000002</v>
      </c>
      <c r="BB17" s="8">
        <v>331.96300000000002</v>
      </c>
      <c r="BC17" s="8"/>
      <c r="BD17" s="8"/>
      <c r="BE17" s="8"/>
      <c r="BF17" s="8"/>
      <c r="BG17" s="8"/>
      <c r="BH17" s="8">
        <v>365</v>
      </c>
      <c r="BI17" s="8">
        <v>365</v>
      </c>
      <c r="BJ17" s="8"/>
      <c r="BK17" s="8"/>
      <c r="BL17" s="8"/>
      <c r="BM17" s="8"/>
    </row>
    <row r="18" spans="3:65" s="3" customFormat="1" ht="17.149999999999999" customHeight="1" x14ac:dyDescent="0.35">
      <c r="C18" s="3" t="s">
        <v>53</v>
      </c>
      <c r="D18" s="71">
        <v>610</v>
      </c>
      <c r="E18" s="8">
        <v>610</v>
      </c>
      <c r="F18" s="8">
        <v>569</v>
      </c>
      <c r="G18" s="8">
        <v>578</v>
      </c>
      <c r="H18" s="8">
        <v>578</v>
      </c>
      <c r="I18" s="8">
        <v>649</v>
      </c>
      <c r="K18" s="110">
        <v>652</v>
      </c>
      <c r="L18" s="8">
        <v>652</v>
      </c>
      <c r="M18" s="8">
        <v>642</v>
      </c>
      <c r="N18" s="8">
        <v>640</v>
      </c>
      <c r="O18" s="8">
        <v>640</v>
      </c>
      <c r="P18" s="8">
        <v>650</v>
      </c>
      <c r="Q18" s="8"/>
      <c r="R18" s="8">
        <v>633</v>
      </c>
      <c r="S18" s="8">
        <v>633</v>
      </c>
      <c r="T18" s="8">
        <v>632</v>
      </c>
      <c r="U18" s="8">
        <v>628</v>
      </c>
      <c r="V18" s="8">
        <v>628</v>
      </c>
      <c r="W18" s="8">
        <v>639</v>
      </c>
      <c r="X18" s="8"/>
      <c r="Y18" s="8">
        <v>642</v>
      </c>
      <c r="Z18" s="8">
        <v>642</v>
      </c>
      <c r="AA18" s="8">
        <v>625</v>
      </c>
      <c r="AB18" s="8">
        <v>633</v>
      </c>
      <c r="AC18" s="8">
        <v>633</v>
      </c>
      <c r="AD18" s="8">
        <v>646</v>
      </c>
      <c r="AE18" s="8"/>
      <c r="AF18" s="8">
        <v>671</v>
      </c>
      <c r="AG18" s="8">
        <v>671</v>
      </c>
      <c r="AH18" s="8">
        <v>684</v>
      </c>
      <c r="AI18" s="8">
        <v>782</v>
      </c>
      <c r="AJ18" s="8">
        <v>782</v>
      </c>
      <c r="AK18" s="8">
        <v>802</v>
      </c>
      <c r="AL18" s="8"/>
      <c r="AM18" s="8">
        <v>688</v>
      </c>
      <c r="AN18" s="8">
        <v>688</v>
      </c>
      <c r="AO18" s="8"/>
      <c r="AP18" s="8"/>
      <c r="AQ18" s="8"/>
      <c r="AR18" s="8"/>
      <c r="AS18" s="8"/>
      <c r="AT18" s="8">
        <v>313.37900000000002</v>
      </c>
      <c r="AU18" s="8">
        <v>313.37900000000002</v>
      </c>
      <c r="AV18" s="8"/>
      <c r="AW18" s="8"/>
      <c r="AX18" s="8"/>
      <c r="AY18" s="8"/>
      <c r="AZ18" s="8"/>
      <c r="BA18" s="8">
        <v>327.90600000000001</v>
      </c>
      <c r="BB18" s="8">
        <v>327.90600000000001</v>
      </c>
      <c r="BC18" s="8"/>
      <c r="BD18" s="8"/>
      <c r="BE18" s="8"/>
      <c r="BF18" s="8"/>
      <c r="BG18" s="8"/>
      <c r="BH18" s="8">
        <v>361</v>
      </c>
      <c r="BI18" s="8">
        <v>361</v>
      </c>
      <c r="BJ18" s="8"/>
      <c r="BK18" s="8"/>
      <c r="BL18" s="8"/>
      <c r="BM18" s="8"/>
    </row>
    <row r="19" spans="3:65" s="3" customFormat="1" ht="17.149999999999999" customHeight="1" x14ac:dyDescent="0.35">
      <c r="C19" s="3" t="s">
        <v>54</v>
      </c>
      <c r="D19" s="71">
        <v>77</v>
      </c>
      <c r="E19" s="8">
        <v>77</v>
      </c>
      <c r="F19" s="8">
        <v>76</v>
      </c>
      <c r="G19" s="8">
        <v>81</v>
      </c>
      <c r="H19" s="8">
        <v>81</v>
      </c>
      <c r="I19" s="8">
        <f>84+1</f>
        <v>85</v>
      </c>
      <c r="K19" s="110">
        <v>87</v>
      </c>
      <c r="L19" s="8">
        <v>87</v>
      </c>
      <c r="M19" s="8">
        <v>77</v>
      </c>
      <c r="N19" s="8">
        <v>83</v>
      </c>
      <c r="O19" s="8">
        <v>83</v>
      </c>
      <c r="P19" s="8">
        <v>89</v>
      </c>
      <c r="Q19" s="8"/>
      <c r="R19" s="8">
        <v>92</v>
      </c>
      <c r="S19" s="8">
        <v>92</v>
      </c>
      <c r="T19" s="8">
        <v>96</v>
      </c>
      <c r="U19" s="8">
        <v>95</v>
      </c>
      <c r="V19" s="8">
        <v>95</v>
      </c>
      <c r="W19" s="8">
        <v>88</v>
      </c>
      <c r="X19" s="8"/>
      <c r="Y19" s="8">
        <v>87</v>
      </c>
      <c r="Z19" s="8">
        <v>87</v>
      </c>
      <c r="AA19" s="8">
        <v>84</v>
      </c>
      <c r="AB19" s="8">
        <v>86</v>
      </c>
      <c r="AC19" s="8">
        <v>86</v>
      </c>
      <c r="AD19" s="8">
        <v>80</v>
      </c>
      <c r="AE19" s="8"/>
      <c r="AF19" s="8">
        <v>74</v>
      </c>
      <c r="AG19" s="8">
        <v>74</v>
      </c>
      <c r="AH19" s="8">
        <v>114</v>
      </c>
      <c r="AI19" s="8"/>
      <c r="AJ19" s="8"/>
      <c r="AK19" s="8"/>
      <c r="AL19" s="8"/>
      <c r="AM19" s="8">
        <v>32</v>
      </c>
      <c r="AN19" s="8">
        <v>32</v>
      </c>
      <c r="AO19" s="8"/>
      <c r="AP19" s="8"/>
      <c r="AQ19" s="8"/>
      <c r="AR19" s="8"/>
      <c r="AS19" s="8"/>
      <c r="AT19" s="8">
        <v>84.274000000000001</v>
      </c>
      <c r="AU19" s="8">
        <v>84.274000000000001</v>
      </c>
      <c r="AV19" s="8"/>
      <c r="AW19" s="8"/>
      <c r="AX19" s="8"/>
      <c r="AY19" s="8"/>
      <c r="AZ19" s="8"/>
      <c r="BA19" s="8">
        <v>93.731999999999999</v>
      </c>
      <c r="BB19" s="8">
        <v>93.731999999999999</v>
      </c>
      <c r="BC19" s="8"/>
      <c r="BD19" s="8"/>
      <c r="BE19" s="8"/>
      <c r="BF19" s="8"/>
      <c r="BG19" s="8"/>
      <c r="BH19" s="8">
        <v>85</v>
      </c>
      <c r="BI19" s="8">
        <v>85</v>
      </c>
      <c r="BJ19" s="8"/>
      <c r="BK19" s="8"/>
      <c r="BL19" s="8"/>
      <c r="BM19" s="8"/>
    </row>
    <row r="20" spans="3:65" s="3" customFormat="1" ht="17.149999999999999" customHeight="1" x14ac:dyDescent="0.35">
      <c r="C20" s="3" t="s">
        <v>55</v>
      </c>
      <c r="D20" s="71">
        <v>332</v>
      </c>
      <c r="E20" s="8">
        <v>332</v>
      </c>
      <c r="F20" s="8">
        <v>337</v>
      </c>
      <c r="G20" s="8">
        <v>324</v>
      </c>
      <c r="H20" s="8">
        <v>324</v>
      </c>
      <c r="I20" s="8">
        <v>312</v>
      </c>
      <c r="K20" s="110">
        <v>316</v>
      </c>
      <c r="L20" s="8">
        <v>316</v>
      </c>
      <c r="M20" s="8">
        <v>233</v>
      </c>
      <c r="N20" s="8">
        <v>257</v>
      </c>
      <c r="O20" s="8">
        <v>257</v>
      </c>
      <c r="P20" s="8">
        <v>228</v>
      </c>
      <c r="Q20" s="8"/>
      <c r="R20" s="8">
        <v>227</v>
      </c>
      <c r="S20" s="8">
        <v>227</v>
      </c>
      <c r="T20" s="8">
        <v>161</v>
      </c>
      <c r="U20" s="8">
        <v>131</v>
      </c>
      <c r="V20" s="8">
        <v>131</v>
      </c>
      <c r="W20" s="8">
        <v>108</v>
      </c>
      <c r="X20" s="8"/>
      <c r="Y20" s="8">
        <v>100</v>
      </c>
      <c r="Z20" s="8">
        <v>100</v>
      </c>
      <c r="AA20" s="8">
        <v>86</v>
      </c>
      <c r="AB20" s="8">
        <v>101</v>
      </c>
      <c r="AC20" s="8">
        <v>101</v>
      </c>
      <c r="AD20" s="8">
        <v>118</v>
      </c>
      <c r="AE20" s="8"/>
      <c r="AF20" s="8">
        <v>99</v>
      </c>
      <c r="AG20" s="8">
        <v>99</v>
      </c>
      <c r="AH20" s="8">
        <v>80</v>
      </c>
      <c r="AI20" s="8"/>
      <c r="AJ20" s="8"/>
      <c r="AK20" s="8"/>
      <c r="AL20" s="8"/>
      <c r="AM20" s="8">
        <v>44</v>
      </c>
      <c r="AN20" s="8">
        <v>44</v>
      </c>
      <c r="AO20" s="8"/>
      <c r="AP20" s="8"/>
      <c r="AQ20" s="8"/>
      <c r="AR20" s="8"/>
      <c r="AS20" s="8"/>
      <c r="AT20" s="8">
        <v>110.307</v>
      </c>
      <c r="AU20" s="8">
        <v>110.307</v>
      </c>
      <c r="AV20" s="8"/>
      <c r="AW20" s="8"/>
      <c r="AX20" s="8"/>
      <c r="AY20" s="8"/>
      <c r="AZ20" s="8"/>
      <c r="BA20" s="8">
        <v>65.792000000000002</v>
      </c>
      <c r="BB20" s="8">
        <v>65.792000000000002</v>
      </c>
      <c r="BC20" s="8"/>
      <c r="BD20" s="8"/>
      <c r="BE20" s="8"/>
      <c r="BF20" s="8"/>
      <c r="BG20" s="8"/>
      <c r="BH20" s="8">
        <v>31</v>
      </c>
      <c r="BI20" s="8">
        <v>31</v>
      </c>
      <c r="BJ20" s="8"/>
      <c r="BK20" s="8"/>
      <c r="BL20" s="8"/>
      <c r="BM20" s="8"/>
    </row>
    <row r="21" spans="3:65" s="14" customFormat="1" ht="17.149999999999999" customHeight="1" x14ac:dyDescent="0.35">
      <c r="C21" s="19" t="s">
        <v>56</v>
      </c>
      <c r="D21" s="74">
        <f>SUM(D17:D20)</f>
        <v>1773</v>
      </c>
      <c r="E21" s="20">
        <f>SUM(E17:E20)</f>
        <v>1773</v>
      </c>
      <c r="F21" s="20">
        <f>SUM(F17:F20)</f>
        <v>1739</v>
      </c>
      <c r="G21" s="20">
        <v>1740</v>
      </c>
      <c r="H21" s="20">
        <v>1740</v>
      </c>
      <c r="I21" s="20">
        <f>+SUM(I17:I20)</f>
        <v>1814</v>
      </c>
      <c r="J21" s="19"/>
      <c r="K21" s="20">
        <f>SUM(K17:K20)</f>
        <v>1822</v>
      </c>
      <c r="L21" s="20">
        <f>SUM(L17:L20)</f>
        <v>1822</v>
      </c>
      <c r="M21" s="20">
        <v>1718</v>
      </c>
      <c r="N21" s="20">
        <v>1727</v>
      </c>
      <c r="O21" s="20">
        <v>1727</v>
      </c>
      <c r="P21" s="20">
        <v>1717</v>
      </c>
      <c r="Q21" s="20"/>
      <c r="R21" s="20">
        <v>1707</v>
      </c>
      <c r="S21" s="20">
        <v>1707</v>
      </c>
      <c r="T21" s="20">
        <v>1598</v>
      </c>
      <c r="U21" s="20">
        <v>1552</v>
      </c>
      <c r="V21" s="20">
        <v>1552</v>
      </c>
      <c r="W21" s="20">
        <v>1534</v>
      </c>
      <c r="X21" s="20"/>
      <c r="Y21" s="20">
        <v>1538</v>
      </c>
      <c r="Z21" s="20">
        <v>1538</v>
      </c>
      <c r="AA21" s="20">
        <v>1522</v>
      </c>
      <c r="AB21" s="20">
        <v>1551</v>
      </c>
      <c r="AC21" s="20">
        <v>1551</v>
      </c>
      <c r="AD21" s="20">
        <v>1572</v>
      </c>
      <c r="AE21" s="20"/>
      <c r="AF21" s="20">
        <v>1558</v>
      </c>
      <c r="AG21" s="20">
        <v>1558</v>
      </c>
      <c r="AH21" s="20">
        <v>1567</v>
      </c>
      <c r="AI21" s="20">
        <v>1564</v>
      </c>
      <c r="AJ21" s="20">
        <v>1564</v>
      </c>
      <c r="AK21" s="20">
        <v>1499</v>
      </c>
      <c r="AL21" s="20"/>
      <c r="AM21" s="20">
        <v>1424</v>
      </c>
      <c r="AN21" s="20">
        <v>1424</v>
      </c>
      <c r="AO21" s="20">
        <v>1439</v>
      </c>
      <c r="AP21" s="20">
        <v>1445</v>
      </c>
      <c r="AQ21" s="20">
        <v>1445</v>
      </c>
      <c r="AR21" s="20">
        <v>1400</v>
      </c>
      <c r="AS21" s="20"/>
      <c r="AT21" s="20">
        <v>844.16600000000005</v>
      </c>
      <c r="AU21" s="20">
        <v>844.16600000000005</v>
      </c>
      <c r="AV21" s="20">
        <v>787</v>
      </c>
      <c r="AW21" s="20">
        <v>805</v>
      </c>
      <c r="AX21" s="20">
        <v>805</v>
      </c>
      <c r="AY21" s="20">
        <v>838</v>
      </c>
      <c r="AZ21" s="20"/>
      <c r="BA21" s="20">
        <v>819.39300000000003</v>
      </c>
      <c r="BB21" s="20">
        <v>819.39300000000003</v>
      </c>
      <c r="BC21" s="20">
        <v>800</v>
      </c>
      <c r="BD21" s="20">
        <v>795</v>
      </c>
      <c r="BE21" s="20">
        <v>795</v>
      </c>
      <c r="BF21" s="20">
        <v>824</v>
      </c>
      <c r="BG21" s="20"/>
      <c r="BH21" s="20">
        <v>842</v>
      </c>
      <c r="BI21" s="20">
        <v>842</v>
      </c>
      <c r="BJ21" s="20">
        <v>847</v>
      </c>
      <c r="BK21" s="20">
        <v>885</v>
      </c>
      <c r="BL21" s="20">
        <v>885</v>
      </c>
      <c r="BM21" s="20">
        <v>904</v>
      </c>
    </row>
    <row r="22" spans="3:65" s="3" customFormat="1" ht="4.4000000000000004" customHeight="1" x14ac:dyDescent="0.35">
      <c r="D22" s="71"/>
      <c r="E22" s="8"/>
      <c r="F22" s="8"/>
      <c r="G22" s="8"/>
      <c r="H22" s="8"/>
      <c r="I22" s="8"/>
      <c r="K22" s="8"/>
      <c r="L22" s="8"/>
      <c r="M22" s="8"/>
      <c r="N22" s="8"/>
      <c r="O22" s="8"/>
      <c r="P22" s="8"/>
      <c r="Q22" s="8"/>
      <c r="R22" s="8"/>
      <c r="S22" s="8"/>
      <c r="T22" s="8"/>
      <c r="U22" s="8" t="s">
        <v>163</v>
      </c>
      <c r="V22" s="8" t="s">
        <v>163</v>
      </c>
      <c r="W22" s="8"/>
      <c r="X22" s="8"/>
      <c r="Y22" s="8"/>
      <c r="Z22" s="8"/>
      <c r="AA22" s="8"/>
      <c r="AB22" s="8"/>
      <c r="AC22" s="8"/>
      <c r="AD22" s="8"/>
      <c r="AE22" s="8"/>
      <c r="AF22" s="8"/>
      <c r="AG22" s="8"/>
      <c r="AH22" s="8"/>
      <c r="AI22" s="8"/>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row>
    <row r="23" spans="3:65" s="3" customFormat="1" ht="17.149999999999999" customHeight="1" x14ac:dyDescent="0.35">
      <c r="C23" s="3" t="s">
        <v>57</v>
      </c>
      <c r="D23" s="71">
        <v>31</v>
      </c>
      <c r="E23" s="8">
        <v>31</v>
      </c>
      <c r="F23" s="8">
        <v>15</v>
      </c>
      <c r="G23" s="8">
        <v>14</v>
      </c>
      <c r="H23" s="8">
        <v>14</v>
      </c>
      <c r="I23" s="8">
        <v>11</v>
      </c>
      <c r="K23" s="8">
        <v>17</v>
      </c>
      <c r="L23" s="8">
        <v>17</v>
      </c>
      <c r="M23" s="8">
        <v>15</v>
      </c>
      <c r="N23" s="8">
        <v>14</v>
      </c>
      <c r="O23" s="8">
        <v>14</v>
      </c>
      <c r="P23" s="8">
        <v>15</v>
      </c>
      <c r="Q23" s="8"/>
      <c r="R23" s="8">
        <v>17</v>
      </c>
      <c r="S23" s="8">
        <v>17</v>
      </c>
      <c r="T23" s="8">
        <v>12</v>
      </c>
      <c r="U23" s="8">
        <v>13</v>
      </c>
      <c r="V23" s="8">
        <v>13</v>
      </c>
      <c r="W23" s="8">
        <v>13</v>
      </c>
      <c r="X23" s="8"/>
      <c r="Y23" s="8">
        <v>18</v>
      </c>
      <c r="Z23" s="8">
        <v>18</v>
      </c>
      <c r="AA23" s="8">
        <v>14</v>
      </c>
      <c r="AB23" s="8">
        <v>11</v>
      </c>
      <c r="AC23" s="8">
        <v>11</v>
      </c>
      <c r="AD23" s="8">
        <v>11</v>
      </c>
      <c r="AE23" s="8"/>
      <c r="AF23" s="8">
        <v>12</v>
      </c>
      <c r="AG23" s="8">
        <v>12</v>
      </c>
      <c r="AH23" s="8">
        <v>11</v>
      </c>
      <c r="AI23" s="8">
        <v>11</v>
      </c>
      <c r="AJ23" s="8">
        <v>11</v>
      </c>
      <c r="AK23" s="8">
        <v>13</v>
      </c>
      <c r="AL23" s="8"/>
      <c r="AM23" s="8">
        <v>13</v>
      </c>
      <c r="AN23" s="8">
        <v>13</v>
      </c>
      <c r="AO23" s="8">
        <v>30</v>
      </c>
      <c r="AP23" s="8">
        <v>31</v>
      </c>
      <c r="AQ23" s="8">
        <v>31</v>
      </c>
      <c r="AR23" s="8">
        <v>26</v>
      </c>
      <c r="AS23" s="8"/>
      <c r="AT23" s="8">
        <v>28.417000000000002</v>
      </c>
      <c r="AU23" s="8">
        <v>28.417000000000002</v>
      </c>
      <c r="AV23" s="8">
        <v>31</v>
      </c>
      <c r="AW23" s="8">
        <v>25</v>
      </c>
      <c r="AX23" s="8">
        <v>25</v>
      </c>
      <c r="AY23" s="8">
        <v>20</v>
      </c>
      <c r="AZ23" s="8"/>
      <c r="BA23" s="8">
        <v>26.88</v>
      </c>
      <c r="BB23" s="8">
        <v>26.88</v>
      </c>
      <c r="BC23" s="8">
        <v>31</v>
      </c>
      <c r="BD23" s="8">
        <v>17</v>
      </c>
      <c r="BE23" s="8">
        <v>17</v>
      </c>
      <c r="BF23" s="8">
        <v>14</v>
      </c>
      <c r="BG23" s="8"/>
      <c r="BH23" s="8">
        <v>11</v>
      </c>
      <c r="BI23" s="8">
        <v>11</v>
      </c>
      <c r="BJ23" s="8">
        <v>38</v>
      </c>
      <c r="BK23" s="8">
        <v>39</v>
      </c>
      <c r="BL23" s="8">
        <v>39</v>
      </c>
      <c r="BM23" s="8">
        <v>39</v>
      </c>
    </row>
    <row r="24" spans="3:65" s="3" customFormat="1" ht="17.149999999999999" customHeight="1" x14ac:dyDescent="0.35">
      <c r="C24" s="3" t="s">
        <v>58</v>
      </c>
      <c r="D24" s="71">
        <v>2</v>
      </c>
      <c r="E24" s="8">
        <v>2</v>
      </c>
      <c r="F24" s="8">
        <v>1</v>
      </c>
      <c r="G24" s="8">
        <v>1</v>
      </c>
      <c r="H24" s="8">
        <v>1</v>
      </c>
      <c r="I24" s="8">
        <v>1</v>
      </c>
      <c r="K24" s="8">
        <v>1</v>
      </c>
      <c r="L24" s="8">
        <v>1</v>
      </c>
      <c r="M24" s="8">
        <v>1</v>
      </c>
      <c r="N24" s="8">
        <v>1</v>
      </c>
      <c r="O24" s="8">
        <v>1</v>
      </c>
      <c r="P24" s="8">
        <v>1</v>
      </c>
      <c r="Q24" s="8"/>
      <c r="R24" s="8">
        <v>1</v>
      </c>
      <c r="S24" s="8">
        <v>1</v>
      </c>
      <c r="T24" s="8">
        <v>1</v>
      </c>
      <c r="U24" s="8">
        <v>1</v>
      </c>
      <c r="V24" s="8">
        <v>1</v>
      </c>
      <c r="W24" s="8">
        <v>1</v>
      </c>
      <c r="X24" s="8"/>
      <c r="Y24" s="8">
        <v>1</v>
      </c>
      <c r="Z24" s="8">
        <v>1</v>
      </c>
      <c r="AA24" s="8">
        <v>1</v>
      </c>
      <c r="AB24" s="8">
        <v>1</v>
      </c>
      <c r="AC24" s="8">
        <v>1</v>
      </c>
      <c r="AD24" s="8">
        <v>1</v>
      </c>
      <c r="AE24" s="8"/>
      <c r="AF24" s="8">
        <v>1</v>
      </c>
      <c r="AG24" s="8">
        <v>1</v>
      </c>
      <c r="AH24" s="8">
        <v>1</v>
      </c>
      <c r="AI24" s="8">
        <v>1</v>
      </c>
      <c r="AJ24" s="8">
        <v>1</v>
      </c>
      <c r="AK24" s="8">
        <v>1</v>
      </c>
      <c r="AL24" s="8"/>
      <c r="AM24" s="8">
        <v>1</v>
      </c>
      <c r="AN24" s="8">
        <v>1</v>
      </c>
      <c r="AO24" s="8">
        <v>1</v>
      </c>
      <c r="AP24" s="8">
        <v>1</v>
      </c>
      <c r="AQ24" s="8">
        <v>1</v>
      </c>
      <c r="AR24" s="8">
        <v>1</v>
      </c>
      <c r="AS24" s="8"/>
      <c r="AT24" s="8">
        <v>0</v>
      </c>
      <c r="AU24" s="8"/>
      <c r="AV24" s="8"/>
      <c r="AW24" s="8"/>
      <c r="AX24" s="8"/>
      <c r="AY24" s="8"/>
      <c r="AZ24" s="8"/>
      <c r="BA24" s="8">
        <v>0</v>
      </c>
      <c r="BB24" s="8"/>
      <c r="BC24" s="8"/>
      <c r="BD24" s="8"/>
      <c r="BE24" s="8"/>
      <c r="BF24" s="8"/>
      <c r="BG24" s="8"/>
      <c r="BH24" s="8">
        <v>0</v>
      </c>
      <c r="BI24" s="8"/>
      <c r="BJ24" s="8"/>
      <c r="BK24" s="8"/>
      <c r="BL24" s="8"/>
      <c r="BM24" s="8"/>
    </row>
    <row r="25" spans="3:65" s="3" customFormat="1" ht="17.149999999999999" customHeight="1" x14ac:dyDescent="0.35">
      <c r="C25" s="3" t="s">
        <v>59</v>
      </c>
      <c r="D25" s="71">
        <v>0</v>
      </c>
      <c r="E25" s="8">
        <v>0</v>
      </c>
      <c r="F25" s="8">
        <v>4</v>
      </c>
      <c r="G25" s="8">
        <v>4</v>
      </c>
      <c r="H25" s="8">
        <v>4</v>
      </c>
      <c r="I25" s="8">
        <v>4</v>
      </c>
      <c r="K25" s="8">
        <v>5</v>
      </c>
      <c r="L25" s="8">
        <v>5</v>
      </c>
      <c r="M25" s="8">
        <v>6</v>
      </c>
      <c r="N25" s="8">
        <v>5</v>
      </c>
      <c r="O25" s="8">
        <v>5</v>
      </c>
      <c r="P25" s="8">
        <v>5</v>
      </c>
      <c r="Q25" s="8"/>
      <c r="R25" s="8">
        <v>5</v>
      </c>
      <c r="S25" s="8">
        <v>5</v>
      </c>
      <c r="T25" s="8">
        <v>5</v>
      </c>
      <c r="U25" s="8">
        <v>6</v>
      </c>
      <c r="V25" s="8">
        <v>6</v>
      </c>
      <c r="W25" s="8">
        <v>6</v>
      </c>
      <c r="X25" s="8"/>
      <c r="Y25" s="8">
        <v>5</v>
      </c>
      <c r="Z25" s="8">
        <v>5</v>
      </c>
      <c r="AA25" s="8">
        <v>7</v>
      </c>
      <c r="AB25" s="8">
        <v>7</v>
      </c>
      <c r="AC25" s="8">
        <v>7</v>
      </c>
      <c r="AD25" s="8">
        <v>7</v>
      </c>
      <c r="AE25" s="8"/>
      <c r="AF25" s="8">
        <v>7</v>
      </c>
      <c r="AG25" s="8">
        <v>7</v>
      </c>
      <c r="AH25" s="8">
        <v>7</v>
      </c>
      <c r="AI25" s="8">
        <v>7</v>
      </c>
      <c r="AJ25" s="8">
        <v>7</v>
      </c>
      <c r="AK25" s="8">
        <v>0</v>
      </c>
      <c r="AL25" s="8"/>
      <c r="AM25" s="8">
        <v>0</v>
      </c>
      <c r="AN25" s="8">
        <v>0</v>
      </c>
      <c r="AO25" s="8">
        <v>0</v>
      </c>
      <c r="AP25" s="8">
        <v>0</v>
      </c>
      <c r="AQ25" s="8">
        <v>0</v>
      </c>
      <c r="AR25" s="8">
        <v>0</v>
      </c>
      <c r="AS25" s="8"/>
      <c r="AT25" s="8">
        <v>0</v>
      </c>
      <c r="AU25" s="8"/>
      <c r="AV25" s="8"/>
      <c r="AW25" s="8"/>
      <c r="AX25" s="8"/>
      <c r="AY25" s="8"/>
      <c r="AZ25" s="8"/>
      <c r="BA25" s="8">
        <v>0</v>
      </c>
      <c r="BB25" s="8"/>
      <c r="BC25" s="8"/>
      <c r="BD25" s="8"/>
      <c r="BE25" s="8"/>
      <c r="BF25" s="8"/>
      <c r="BG25" s="8"/>
      <c r="BH25" s="8">
        <v>0</v>
      </c>
      <c r="BI25" s="8"/>
      <c r="BJ25" s="8"/>
      <c r="BK25" s="8"/>
      <c r="BL25" s="8"/>
      <c r="BM25" s="8"/>
    </row>
    <row r="26" spans="3:65" s="14" customFormat="1" ht="17.149999999999999" customHeight="1" x14ac:dyDescent="0.35">
      <c r="C26" s="19" t="s">
        <v>60</v>
      </c>
      <c r="D26" s="74">
        <f>SUM(D23:D25)</f>
        <v>33</v>
      </c>
      <c r="E26" s="20">
        <f>SUM(E23:E25)</f>
        <v>33</v>
      </c>
      <c r="F26" s="20">
        <f>SUM(F23:F25)</f>
        <v>20</v>
      </c>
      <c r="G26" s="20">
        <f>SUM(G23:G25)</f>
        <v>19</v>
      </c>
      <c r="H26" s="20">
        <f>SUM(H23:H25)</f>
        <v>19</v>
      </c>
      <c r="I26" s="20">
        <f>+SUM(I23:I25)</f>
        <v>16</v>
      </c>
      <c r="J26" s="19"/>
      <c r="K26" s="20">
        <v>23</v>
      </c>
      <c r="L26" s="20">
        <v>23</v>
      </c>
      <c r="M26" s="20">
        <v>22</v>
      </c>
      <c r="N26" s="20">
        <v>20</v>
      </c>
      <c r="O26" s="20">
        <v>20</v>
      </c>
      <c r="P26" s="20">
        <v>21</v>
      </c>
      <c r="Q26" s="20"/>
      <c r="R26" s="20">
        <v>23</v>
      </c>
      <c r="S26" s="20">
        <v>23</v>
      </c>
      <c r="T26" s="20">
        <v>18</v>
      </c>
      <c r="U26" s="20">
        <v>20</v>
      </c>
      <c r="V26" s="20">
        <v>20</v>
      </c>
      <c r="W26" s="20">
        <v>20</v>
      </c>
      <c r="X26" s="20"/>
      <c r="Y26" s="20">
        <v>24</v>
      </c>
      <c r="Z26" s="20">
        <v>24</v>
      </c>
      <c r="AA26" s="20">
        <v>22</v>
      </c>
      <c r="AB26" s="20">
        <v>19</v>
      </c>
      <c r="AC26" s="20">
        <v>19</v>
      </c>
      <c r="AD26" s="20">
        <v>19</v>
      </c>
      <c r="AE26" s="20"/>
      <c r="AF26" s="20">
        <v>20</v>
      </c>
      <c r="AG26" s="20">
        <v>20</v>
      </c>
      <c r="AH26" s="20">
        <v>19</v>
      </c>
      <c r="AI26" s="20">
        <v>19</v>
      </c>
      <c r="AJ26" s="20">
        <v>19</v>
      </c>
      <c r="AK26" s="20">
        <v>14</v>
      </c>
      <c r="AL26" s="20"/>
      <c r="AM26" s="20">
        <v>14</v>
      </c>
      <c r="AN26" s="20">
        <v>14</v>
      </c>
      <c r="AO26" s="20">
        <v>31</v>
      </c>
      <c r="AP26" s="20">
        <v>32</v>
      </c>
      <c r="AQ26" s="20">
        <v>32</v>
      </c>
      <c r="AR26" s="20">
        <v>27</v>
      </c>
      <c r="AS26" s="20"/>
      <c r="AT26" s="20">
        <v>28.417000000000002</v>
      </c>
      <c r="AU26" s="20">
        <v>28.417000000000002</v>
      </c>
      <c r="AV26" s="20">
        <v>31</v>
      </c>
      <c r="AW26" s="20">
        <v>25</v>
      </c>
      <c r="AX26" s="20">
        <v>25</v>
      </c>
      <c r="AY26" s="20">
        <v>20</v>
      </c>
      <c r="AZ26" s="20"/>
      <c r="BA26" s="20">
        <v>26.88</v>
      </c>
      <c r="BB26" s="20">
        <v>26.88</v>
      </c>
      <c r="BC26" s="20">
        <v>31</v>
      </c>
      <c r="BD26" s="20">
        <v>16</v>
      </c>
      <c r="BE26" s="20">
        <v>16</v>
      </c>
      <c r="BF26" s="20">
        <v>17</v>
      </c>
      <c r="BG26" s="20"/>
      <c r="BH26" s="20">
        <v>11</v>
      </c>
      <c r="BI26" s="20">
        <v>11</v>
      </c>
      <c r="BJ26" s="20">
        <v>38</v>
      </c>
      <c r="BK26" s="20">
        <v>39</v>
      </c>
      <c r="BL26" s="20">
        <v>39</v>
      </c>
      <c r="BM26" s="20">
        <v>39</v>
      </c>
    </row>
    <row r="27" spans="3:65" s="14" customFormat="1" ht="17.149999999999999" customHeight="1" x14ac:dyDescent="0.35">
      <c r="C27" s="19" t="s">
        <v>61</v>
      </c>
      <c r="D27" s="74">
        <f t="shared" ref="D27:I27" si="0">+D15+D21+D26</f>
        <v>2468</v>
      </c>
      <c r="E27" s="20">
        <f t="shared" si="0"/>
        <v>2468</v>
      </c>
      <c r="F27" s="20">
        <f t="shared" si="0"/>
        <v>2427</v>
      </c>
      <c r="G27" s="20">
        <f t="shared" si="0"/>
        <v>2433</v>
      </c>
      <c r="H27" s="20">
        <f t="shared" si="0"/>
        <v>2433</v>
      </c>
      <c r="I27" s="20">
        <f t="shared" si="0"/>
        <v>2509</v>
      </c>
      <c r="J27" s="19"/>
      <c r="K27" s="20">
        <v>2517</v>
      </c>
      <c r="L27" s="20">
        <v>2517</v>
      </c>
      <c r="M27" s="20">
        <v>2465</v>
      </c>
      <c r="N27" s="20">
        <v>2465</v>
      </c>
      <c r="O27" s="20">
        <v>2465</v>
      </c>
      <c r="P27" s="20">
        <v>2377</v>
      </c>
      <c r="Q27" s="20"/>
      <c r="R27" s="20">
        <v>2390</v>
      </c>
      <c r="S27" s="20">
        <v>2390</v>
      </c>
      <c r="T27" s="20">
        <v>2151</v>
      </c>
      <c r="U27" s="20">
        <v>2031</v>
      </c>
      <c r="V27" s="20">
        <v>2031</v>
      </c>
      <c r="W27" s="20">
        <v>2017</v>
      </c>
      <c r="X27" s="20"/>
      <c r="Y27" s="20">
        <v>2031</v>
      </c>
      <c r="Z27" s="20">
        <v>2051</v>
      </c>
      <c r="AA27" s="20">
        <v>2024</v>
      </c>
      <c r="AB27" s="20">
        <v>2051</v>
      </c>
      <c r="AC27" s="20">
        <v>2051</v>
      </c>
      <c r="AD27" s="20">
        <v>2082</v>
      </c>
      <c r="AE27" s="20"/>
      <c r="AF27" s="20">
        <v>2017</v>
      </c>
      <c r="AG27" s="20">
        <v>2017</v>
      </c>
      <c r="AH27" s="20">
        <v>2036</v>
      </c>
      <c r="AI27" s="20">
        <v>2046</v>
      </c>
      <c r="AJ27" s="20">
        <v>2046</v>
      </c>
      <c r="AK27" s="20">
        <v>1919</v>
      </c>
      <c r="AL27" s="20"/>
      <c r="AM27" s="20">
        <v>1852</v>
      </c>
      <c r="AN27" s="20">
        <v>1852</v>
      </c>
      <c r="AO27" s="20">
        <v>1900</v>
      </c>
      <c r="AP27" s="20">
        <v>1915</v>
      </c>
      <c r="AQ27" s="20">
        <v>1915</v>
      </c>
      <c r="AR27" s="20">
        <v>1878</v>
      </c>
      <c r="AS27" s="20"/>
      <c r="AT27" s="20">
        <v>929.63300000000004</v>
      </c>
      <c r="AU27" s="20">
        <v>929.63300000000004</v>
      </c>
      <c r="AV27" s="20">
        <v>874</v>
      </c>
      <c r="AW27" s="20">
        <v>887</v>
      </c>
      <c r="AX27" s="20">
        <v>887</v>
      </c>
      <c r="AY27" s="20">
        <v>915</v>
      </c>
      <c r="AZ27" s="20"/>
      <c r="BA27" s="20">
        <v>901.346</v>
      </c>
      <c r="BB27" s="20">
        <v>901.346</v>
      </c>
      <c r="BC27" s="20">
        <v>884</v>
      </c>
      <c r="BD27" s="20">
        <v>865</v>
      </c>
      <c r="BE27" s="20">
        <v>865</v>
      </c>
      <c r="BF27" s="20">
        <v>895</v>
      </c>
      <c r="BG27" s="20"/>
      <c r="BH27" s="20">
        <v>908</v>
      </c>
      <c r="BI27" s="20">
        <v>908</v>
      </c>
      <c r="BJ27" s="20">
        <v>941</v>
      </c>
      <c r="BK27" s="20">
        <v>981</v>
      </c>
      <c r="BL27" s="20">
        <v>981</v>
      </c>
      <c r="BM27" s="20">
        <v>1001</v>
      </c>
    </row>
    <row r="28" spans="3:65" s="3" customFormat="1" ht="4.4000000000000004" customHeight="1" x14ac:dyDescent="0.35">
      <c r="D28" s="71"/>
      <c r="E28" s="8"/>
      <c r="F28" s="8"/>
      <c r="G28" s="8"/>
      <c r="H28" s="8"/>
      <c r="I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row>
    <row r="29" spans="3:65" s="3" customFormat="1" ht="17.149999999999999" customHeight="1" x14ac:dyDescent="0.35">
      <c r="C29" s="3" t="s">
        <v>62</v>
      </c>
      <c r="D29" s="71">
        <v>657</v>
      </c>
      <c r="E29" s="8">
        <v>657</v>
      </c>
      <c r="F29" s="8">
        <v>688</v>
      </c>
      <c r="G29" s="8">
        <v>721</v>
      </c>
      <c r="H29" s="8">
        <v>721</v>
      </c>
      <c r="I29" s="8">
        <v>686</v>
      </c>
      <c r="K29" s="8">
        <v>523</v>
      </c>
      <c r="L29" s="8">
        <v>523</v>
      </c>
      <c r="M29" s="8">
        <v>442</v>
      </c>
      <c r="N29" s="8">
        <v>365</v>
      </c>
      <c r="O29" s="8">
        <v>365</v>
      </c>
      <c r="P29" s="8">
        <v>335</v>
      </c>
      <c r="Q29" s="8"/>
      <c r="R29" s="8">
        <v>321</v>
      </c>
      <c r="S29" s="8">
        <v>321</v>
      </c>
      <c r="T29" s="8">
        <v>247</v>
      </c>
      <c r="U29" s="8">
        <v>247</v>
      </c>
      <c r="V29" s="8">
        <v>247</v>
      </c>
      <c r="W29" s="8">
        <v>280</v>
      </c>
      <c r="X29" s="8"/>
      <c r="Y29" s="8">
        <v>282</v>
      </c>
      <c r="Z29" s="8">
        <v>282</v>
      </c>
      <c r="AA29" s="8">
        <v>280</v>
      </c>
      <c r="AB29" s="8">
        <v>271</v>
      </c>
      <c r="AC29" s="8">
        <v>271</v>
      </c>
      <c r="AD29" s="8">
        <v>311</v>
      </c>
      <c r="AE29" s="8"/>
      <c r="AF29" s="8">
        <v>303</v>
      </c>
      <c r="AG29" s="8">
        <v>303</v>
      </c>
      <c r="AH29" s="8">
        <v>269</v>
      </c>
      <c r="AI29" s="8">
        <v>251</v>
      </c>
      <c r="AJ29" s="8">
        <v>251</v>
      </c>
      <c r="AK29" s="8">
        <v>264</v>
      </c>
      <c r="AL29" s="8"/>
      <c r="AM29" s="8">
        <v>265</v>
      </c>
      <c r="AN29" s="8">
        <v>265</v>
      </c>
      <c r="AO29" s="8">
        <v>268</v>
      </c>
      <c r="AP29" s="8">
        <v>295</v>
      </c>
      <c r="AQ29" s="8">
        <v>295</v>
      </c>
      <c r="AR29" s="8">
        <v>325</v>
      </c>
      <c r="AS29" s="8"/>
      <c r="AT29" s="8">
        <v>267.56</v>
      </c>
      <c r="AU29" s="8">
        <v>267.56</v>
      </c>
      <c r="AV29" s="8">
        <v>231</v>
      </c>
      <c r="AW29" s="8">
        <v>216</v>
      </c>
      <c r="AX29" s="8">
        <v>216</v>
      </c>
      <c r="AY29" s="8">
        <v>204</v>
      </c>
      <c r="AZ29" s="8"/>
      <c r="BA29" s="8">
        <v>182.43899999999999</v>
      </c>
      <c r="BB29" s="8">
        <v>182.43899999999999</v>
      </c>
      <c r="BC29" s="8">
        <v>140</v>
      </c>
      <c r="BD29" s="8">
        <v>135</v>
      </c>
      <c r="BE29" s="8">
        <v>135</v>
      </c>
      <c r="BF29" s="8">
        <v>155</v>
      </c>
      <c r="BG29" s="8"/>
      <c r="BH29" s="8">
        <v>173</v>
      </c>
      <c r="BI29" s="8">
        <v>173</v>
      </c>
      <c r="BJ29" s="8">
        <v>162</v>
      </c>
      <c r="BK29" s="8">
        <v>200</v>
      </c>
      <c r="BL29" s="8">
        <v>200</v>
      </c>
      <c r="BM29" s="8">
        <v>218</v>
      </c>
    </row>
    <row r="30" spans="3:65" s="3" customFormat="1" ht="17.149999999999999" customHeight="1" x14ac:dyDescent="0.35">
      <c r="C30" s="3" t="s">
        <v>63</v>
      </c>
      <c r="D30" s="71">
        <v>102</v>
      </c>
      <c r="E30" s="8">
        <v>102</v>
      </c>
      <c r="F30" s="8">
        <v>176</v>
      </c>
      <c r="G30" s="8">
        <v>197</v>
      </c>
      <c r="H30" s="8">
        <v>197</v>
      </c>
      <c r="I30" s="8">
        <v>175</v>
      </c>
      <c r="K30" s="8">
        <v>122</v>
      </c>
      <c r="L30" s="8">
        <v>122</v>
      </c>
      <c r="M30" s="8">
        <v>212</v>
      </c>
      <c r="N30" s="8">
        <v>255</v>
      </c>
      <c r="O30" s="8">
        <v>255</v>
      </c>
      <c r="P30" s="8">
        <v>267</v>
      </c>
      <c r="Q30" s="8"/>
      <c r="R30" s="8">
        <v>146</v>
      </c>
      <c r="S30" s="8">
        <v>146</v>
      </c>
      <c r="T30" s="8">
        <v>184</v>
      </c>
      <c r="U30" s="8">
        <v>211</v>
      </c>
      <c r="V30" s="8">
        <v>211</v>
      </c>
      <c r="W30" s="8">
        <v>199</v>
      </c>
      <c r="X30" s="8"/>
      <c r="Y30" s="8">
        <v>80</v>
      </c>
      <c r="Z30" s="8">
        <v>80</v>
      </c>
      <c r="AA30" s="8">
        <v>167</v>
      </c>
      <c r="AB30" s="8">
        <v>163</v>
      </c>
      <c r="AC30" s="8">
        <v>163</v>
      </c>
      <c r="AD30" s="8">
        <v>199</v>
      </c>
      <c r="AE30" s="8"/>
      <c r="AF30" s="8">
        <v>101</v>
      </c>
      <c r="AG30" s="8">
        <v>101</v>
      </c>
      <c r="AH30" s="8">
        <v>188</v>
      </c>
      <c r="AI30" s="8">
        <v>193</v>
      </c>
      <c r="AJ30" s="8">
        <v>193</v>
      </c>
      <c r="AK30" s="8">
        <v>222</v>
      </c>
      <c r="AL30" s="8"/>
      <c r="AM30" s="8">
        <v>134</v>
      </c>
      <c r="AN30" s="8">
        <v>134</v>
      </c>
      <c r="AO30" s="8">
        <v>250</v>
      </c>
      <c r="AP30" s="8">
        <v>306</v>
      </c>
      <c r="AQ30" s="8">
        <v>306</v>
      </c>
      <c r="AR30" s="8">
        <v>216</v>
      </c>
      <c r="AS30" s="8"/>
      <c r="AT30" s="8">
        <v>74.114999999999995</v>
      </c>
      <c r="AU30" s="8">
        <v>74.114999999999995</v>
      </c>
      <c r="AV30" s="8">
        <v>165</v>
      </c>
      <c r="AW30" s="8">
        <v>201</v>
      </c>
      <c r="AX30" s="8">
        <v>201</v>
      </c>
      <c r="AY30" s="8">
        <v>155</v>
      </c>
      <c r="AZ30" s="8"/>
      <c r="BA30" s="8">
        <v>59.161000000000001</v>
      </c>
      <c r="BB30" s="8">
        <v>59.161000000000001</v>
      </c>
      <c r="BC30" s="8">
        <v>86</v>
      </c>
      <c r="BD30" s="8">
        <v>106</v>
      </c>
      <c r="BE30" s="8">
        <v>106</v>
      </c>
      <c r="BF30" s="8">
        <v>102</v>
      </c>
      <c r="BG30" s="8"/>
      <c r="BH30" s="8">
        <v>50</v>
      </c>
      <c r="BI30" s="8">
        <v>50</v>
      </c>
      <c r="BJ30" s="8">
        <v>67</v>
      </c>
      <c r="BK30" s="8">
        <v>87</v>
      </c>
      <c r="BL30" s="8">
        <v>87</v>
      </c>
      <c r="BM30" s="8">
        <v>98</v>
      </c>
    </row>
    <row r="31" spans="3:65" s="3" customFormat="1" ht="17.149999999999999" customHeight="1" x14ac:dyDescent="0.35">
      <c r="C31" s="3" t="s">
        <v>64</v>
      </c>
      <c r="D31" s="71">
        <v>0</v>
      </c>
      <c r="E31" s="8">
        <v>0</v>
      </c>
      <c r="F31" s="8">
        <v>3</v>
      </c>
      <c r="G31" s="8">
        <v>3</v>
      </c>
      <c r="H31" s="8">
        <v>3</v>
      </c>
      <c r="I31" s="8">
        <v>0</v>
      </c>
      <c r="K31" s="8">
        <v>0</v>
      </c>
      <c r="L31" s="8">
        <v>0</v>
      </c>
      <c r="M31" s="8">
        <v>0</v>
      </c>
      <c r="N31" s="8">
        <v>0</v>
      </c>
      <c r="O31" s="8">
        <v>0</v>
      </c>
      <c r="P31" s="8">
        <v>0</v>
      </c>
      <c r="Q31" s="8"/>
      <c r="R31" s="8"/>
      <c r="S31" s="8"/>
      <c r="T31" s="8">
        <v>0</v>
      </c>
      <c r="U31" s="8">
        <v>0</v>
      </c>
      <c r="V31" s="8">
        <v>0</v>
      </c>
      <c r="W31" s="8">
        <v>0</v>
      </c>
      <c r="X31" s="8"/>
      <c r="Y31" s="8">
        <v>0</v>
      </c>
      <c r="Z31" s="8">
        <v>0</v>
      </c>
      <c r="AA31" s="8">
        <v>1</v>
      </c>
      <c r="AB31" s="8">
        <v>1</v>
      </c>
      <c r="AC31" s="8">
        <v>1</v>
      </c>
      <c r="AD31" s="8"/>
      <c r="AE31" s="8"/>
      <c r="AF31" s="8">
        <v>0</v>
      </c>
      <c r="AG31" s="8">
        <v>0</v>
      </c>
      <c r="AH31" s="8">
        <v>0</v>
      </c>
      <c r="AI31" s="8">
        <v>0</v>
      </c>
      <c r="AJ31" s="8">
        <v>0</v>
      </c>
      <c r="AK31" s="8">
        <v>0</v>
      </c>
      <c r="AL31" s="8"/>
      <c r="AM31" s="8">
        <v>4</v>
      </c>
      <c r="AN31" s="8">
        <v>4</v>
      </c>
      <c r="AO31" s="8">
        <v>0</v>
      </c>
      <c r="AP31" s="8">
        <v>0</v>
      </c>
      <c r="AQ31" s="8">
        <v>0</v>
      </c>
      <c r="AR31" s="8">
        <v>0</v>
      </c>
      <c r="AS31" s="8"/>
      <c r="AT31" s="8">
        <v>0.46300000000000002</v>
      </c>
      <c r="AU31" s="8">
        <v>0</v>
      </c>
      <c r="AV31" s="8">
        <v>0</v>
      </c>
      <c r="AW31" s="8">
        <v>0</v>
      </c>
      <c r="AX31" s="8">
        <v>0</v>
      </c>
      <c r="AY31" s="8">
        <v>0</v>
      </c>
      <c r="AZ31" s="8"/>
      <c r="BA31" s="8">
        <v>0.34300000000000003</v>
      </c>
      <c r="BB31" s="8">
        <v>0</v>
      </c>
      <c r="BC31" s="8">
        <v>0</v>
      </c>
      <c r="BD31" s="8">
        <v>0</v>
      </c>
      <c r="BE31" s="8">
        <v>0</v>
      </c>
      <c r="BF31" s="8">
        <v>0</v>
      </c>
      <c r="BG31" s="8"/>
      <c r="BH31" s="8">
        <v>0</v>
      </c>
      <c r="BI31" s="8">
        <v>0</v>
      </c>
      <c r="BJ31" s="8">
        <v>0</v>
      </c>
      <c r="BK31" s="8">
        <v>0</v>
      </c>
      <c r="BL31" s="8">
        <v>0</v>
      </c>
      <c r="BM31" s="8">
        <v>0</v>
      </c>
    </row>
    <row r="32" spans="3:65" s="3" customFormat="1" ht="17.149999999999999" customHeight="1" x14ac:dyDescent="0.35">
      <c r="C32" s="3" t="s">
        <v>59</v>
      </c>
      <c r="D32" s="71">
        <v>74</v>
      </c>
      <c r="E32" s="8">
        <v>74</v>
      </c>
      <c r="F32" s="8">
        <v>62</v>
      </c>
      <c r="G32" s="8">
        <v>69</v>
      </c>
      <c r="H32" s="8">
        <v>69</v>
      </c>
      <c r="I32" s="8">
        <v>54</v>
      </c>
      <c r="K32" s="8">
        <v>40</v>
      </c>
      <c r="L32" s="8">
        <v>40</v>
      </c>
      <c r="M32" s="8">
        <v>46</v>
      </c>
      <c r="N32" s="8">
        <v>48</v>
      </c>
      <c r="O32" s="8">
        <v>48</v>
      </c>
      <c r="P32" s="8">
        <v>37</v>
      </c>
      <c r="Q32" s="8"/>
      <c r="R32" s="8">
        <v>37</v>
      </c>
      <c r="S32" s="8">
        <v>37</v>
      </c>
      <c r="T32" s="8">
        <v>40</v>
      </c>
      <c r="U32" s="8">
        <v>29</v>
      </c>
      <c r="V32" s="8">
        <v>29</v>
      </c>
      <c r="W32" s="8">
        <v>24</v>
      </c>
      <c r="X32" s="8"/>
      <c r="Y32" s="8">
        <v>29</v>
      </c>
      <c r="Z32" s="8">
        <v>29</v>
      </c>
      <c r="AA32" s="8">
        <v>33</v>
      </c>
      <c r="AB32" s="8">
        <v>27</v>
      </c>
      <c r="AC32" s="8">
        <v>27</v>
      </c>
      <c r="AD32" s="8">
        <v>26</v>
      </c>
      <c r="AE32" s="8"/>
      <c r="AF32" s="8">
        <v>28</v>
      </c>
      <c r="AG32" s="8">
        <v>28</v>
      </c>
      <c r="AH32" s="8">
        <v>35</v>
      </c>
      <c r="AI32" s="8">
        <v>54</v>
      </c>
      <c r="AJ32" s="8">
        <v>54</v>
      </c>
      <c r="AK32" s="8">
        <v>49</v>
      </c>
      <c r="AL32" s="8"/>
      <c r="AM32" s="8">
        <v>25</v>
      </c>
      <c r="AN32" s="8">
        <v>25</v>
      </c>
      <c r="AO32" s="8"/>
      <c r="AP32" s="8"/>
      <c r="AQ32" s="8"/>
      <c r="AR32" s="8"/>
      <c r="AS32" s="8"/>
      <c r="AT32" s="8">
        <v>32.798000000000002</v>
      </c>
      <c r="AU32" s="8">
        <v>32.798000000000002</v>
      </c>
      <c r="AV32" s="8"/>
      <c r="AW32" s="8"/>
      <c r="AX32" s="8"/>
      <c r="AY32" s="8"/>
      <c r="AZ32" s="8"/>
      <c r="BA32" s="8">
        <v>31.844000000000001</v>
      </c>
      <c r="BB32" s="8">
        <v>31.844000000000001</v>
      </c>
      <c r="BC32" s="8"/>
      <c r="BD32" s="8"/>
      <c r="BE32" s="8"/>
      <c r="BF32" s="8"/>
      <c r="BG32" s="8"/>
      <c r="BH32" s="8">
        <v>33</v>
      </c>
      <c r="BI32" s="8">
        <v>33</v>
      </c>
      <c r="BJ32" s="8"/>
      <c r="BK32" s="8"/>
      <c r="BL32" s="8"/>
      <c r="BM32" s="8"/>
    </row>
    <row r="33" spans="3:65" s="3" customFormat="1" ht="17.149999999999999" customHeight="1" x14ac:dyDescent="0.35">
      <c r="C33" s="3" t="s">
        <v>65</v>
      </c>
      <c r="D33" s="71">
        <v>14</v>
      </c>
      <c r="E33" s="8">
        <v>14</v>
      </c>
      <c r="F33" s="8">
        <v>12</v>
      </c>
      <c r="G33" s="8">
        <v>19</v>
      </c>
      <c r="H33" s="8">
        <v>19</v>
      </c>
      <c r="I33" s="8">
        <v>13</v>
      </c>
      <c r="K33" s="8">
        <v>12</v>
      </c>
      <c r="L33" s="8">
        <v>12</v>
      </c>
      <c r="M33" s="8">
        <v>12</v>
      </c>
      <c r="N33" s="8">
        <v>14</v>
      </c>
      <c r="O33" s="8">
        <v>14</v>
      </c>
      <c r="P33" s="8">
        <v>12</v>
      </c>
      <c r="Q33" s="8"/>
      <c r="R33" s="8">
        <v>7</v>
      </c>
      <c r="S33" s="8">
        <v>7</v>
      </c>
      <c r="T33" s="8">
        <v>9</v>
      </c>
      <c r="U33" s="8">
        <v>11</v>
      </c>
      <c r="V33" s="8">
        <v>11</v>
      </c>
      <c r="W33" s="8">
        <v>12</v>
      </c>
      <c r="X33" s="8"/>
      <c r="Y33" s="8">
        <v>6</v>
      </c>
      <c r="Z33" s="8">
        <v>6</v>
      </c>
      <c r="AA33" s="8">
        <v>9</v>
      </c>
      <c r="AB33" s="8">
        <v>16</v>
      </c>
      <c r="AC33" s="8">
        <v>16</v>
      </c>
      <c r="AD33" s="8">
        <v>14</v>
      </c>
      <c r="AE33" s="8"/>
      <c r="AF33" s="8">
        <v>5</v>
      </c>
      <c r="AG33" s="8">
        <v>5</v>
      </c>
      <c r="AH33" s="8">
        <v>5</v>
      </c>
      <c r="AI33" s="8">
        <v>8</v>
      </c>
      <c r="AJ33" s="8">
        <v>0</v>
      </c>
      <c r="AK33" s="8">
        <v>0</v>
      </c>
      <c r="AL33" s="8"/>
      <c r="AM33" s="8">
        <v>8</v>
      </c>
      <c r="AN33" s="8">
        <v>8</v>
      </c>
      <c r="AO33" s="8"/>
      <c r="AP33" s="8"/>
      <c r="AQ33" s="8"/>
      <c r="AR33" s="8"/>
      <c r="AS33" s="8"/>
      <c r="AT33" s="8">
        <v>8.9640000000000004</v>
      </c>
      <c r="AU33" s="8">
        <v>8.9640000000000004</v>
      </c>
      <c r="AV33" s="8"/>
      <c r="AW33" s="8"/>
      <c r="AX33" s="8"/>
      <c r="AY33" s="8"/>
      <c r="AZ33" s="8"/>
      <c r="BA33" s="8">
        <v>5.1159999999999997</v>
      </c>
      <c r="BB33" s="8">
        <v>5.1159999999999997</v>
      </c>
      <c r="BC33" s="8"/>
      <c r="BD33" s="8"/>
      <c r="BE33" s="8"/>
      <c r="BF33" s="8"/>
      <c r="BG33" s="8"/>
      <c r="BH33" s="8">
        <v>6</v>
      </c>
      <c r="BI33" s="8">
        <v>6</v>
      </c>
      <c r="BJ33" s="8"/>
      <c r="BK33" s="8"/>
      <c r="BL33" s="8"/>
      <c r="BM33" s="8"/>
    </row>
    <row r="34" spans="3:65" s="3" customFormat="1" ht="17.149999999999999" customHeight="1" x14ac:dyDescent="0.35">
      <c r="C34" s="3" t="s">
        <v>148</v>
      </c>
      <c r="D34" s="71">
        <v>139</v>
      </c>
      <c r="E34" s="8">
        <v>139</v>
      </c>
      <c r="F34" s="8">
        <f>604-395</f>
        <v>209</v>
      </c>
      <c r="G34" s="8">
        <f>540-395</f>
        <v>145</v>
      </c>
      <c r="H34" s="8">
        <f>540-395</f>
        <v>145</v>
      </c>
      <c r="I34" s="8">
        <f>436-395</f>
        <v>41</v>
      </c>
      <c r="K34" s="8">
        <v>358</v>
      </c>
      <c r="L34" s="8">
        <v>358</v>
      </c>
      <c r="M34" s="8">
        <v>528</v>
      </c>
      <c r="N34" s="8">
        <v>526</v>
      </c>
      <c r="O34" s="8">
        <v>526</v>
      </c>
      <c r="P34" s="8">
        <v>433</v>
      </c>
      <c r="Q34" s="8"/>
      <c r="R34" s="8">
        <v>499</v>
      </c>
      <c r="S34" s="8">
        <v>499</v>
      </c>
      <c r="T34" s="8">
        <v>660</v>
      </c>
      <c r="U34" s="8">
        <v>657</v>
      </c>
      <c r="V34" s="8">
        <v>657</v>
      </c>
      <c r="W34" s="8">
        <v>465</v>
      </c>
      <c r="X34" s="8"/>
      <c r="Y34" s="8">
        <v>481</v>
      </c>
      <c r="Z34" s="8">
        <v>481</v>
      </c>
      <c r="AA34" s="8">
        <v>465</v>
      </c>
      <c r="AB34" s="8">
        <v>390</v>
      </c>
      <c r="AC34" s="8">
        <v>390</v>
      </c>
      <c r="AD34" s="8">
        <v>315</v>
      </c>
      <c r="AE34" s="8"/>
      <c r="AF34" s="8">
        <v>262</v>
      </c>
      <c r="AG34" s="8">
        <v>262</v>
      </c>
      <c r="AH34" s="8">
        <v>326</v>
      </c>
      <c r="AI34" s="8">
        <v>289</v>
      </c>
      <c r="AJ34" s="8">
        <v>289</v>
      </c>
      <c r="AK34" s="8">
        <v>128</v>
      </c>
      <c r="AL34" s="8"/>
      <c r="AM34" s="8">
        <v>133</v>
      </c>
      <c r="AN34" s="8">
        <v>133</v>
      </c>
      <c r="AO34" s="8">
        <v>123</v>
      </c>
      <c r="AP34" s="8">
        <v>101</v>
      </c>
      <c r="AQ34" s="8">
        <v>101</v>
      </c>
      <c r="AR34" s="8">
        <v>36</v>
      </c>
      <c r="AS34" s="8"/>
      <c r="AT34" s="8">
        <v>13.054</v>
      </c>
      <c r="AU34" s="8">
        <v>13.054</v>
      </c>
      <c r="AV34" s="8">
        <v>16</v>
      </c>
      <c r="AW34" s="8">
        <v>12</v>
      </c>
      <c r="AX34" s="8">
        <v>12</v>
      </c>
      <c r="AY34" s="8">
        <v>12</v>
      </c>
      <c r="AZ34" s="8"/>
      <c r="BA34" s="8">
        <v>8.2590000000000003</v>
      </c>
      <c r="BB34" s="8">
        <v>8.2590000000000003</v>
      </c>
      <c r="BC34" s="8">
        <v>6</v>
      </c>
      <c r="BD34" s="8">
        <v>9</v>
      </c>
      <c r="BE34" s="8">
        <v>9</v>
      </c>
      <c r="BF34" s="8">
        <v>6</v>
      </c>
      <c r="BG34" s="8"/>
      <c r="BH34" s="8">
        <v>52</v>
      </c>
      <c r="BI34" s="8">
        <v>52</v>
      </c>
      <c r="BJ34" s="8">
        <v>5</v>
      </c>
      <c r="BK34" s="8">
        <v>10</v>
      </c>
      <c r="BL34" s="8">
        <v>10</v>
      </c>
      <c r="BM34" s="8">
        <v>11</v>
      </c>
    </row>
    <row r="35" spans="3:65" s="14" customFormat="1" ht="17.149999999999999" customHeight="1" x14ac:dyDescent="0.35">
      <c r="C35" s="19" t="s">
        <v>66</v>
      </c>
      <c r="D35" s="74">
        <f>SUM(D29:D34)</f>
        <v>986</v>
      </c>
      <c r="E35" s="20">
        <f>SUM(E29:E34)</f>
        <v>986</v>
      </c>
      <c r="F35" s="20">
        <f t="shared" ref="F35:I35" si="1">SUM(F29:F34)</f>
        <v>1150</v>
      </c>
      <c r="G35" s="20">
        <f t="shared" si="1"/>
        <v>1154</v>
      </c>
      <c r="H35" s="20">
        <f t="shared" si="1"/>
        <v>1154</v>
      </c>
      <c r="I35" s="20">
        <f t="shared" si="1"/>
        <v>969</v>
      </c>
      <c r="J35" s="19"/>
      <c r="K35" s="20">
        <f>SUM(K29:K34)</f>
        <v>1055</v>
      </c>
      <c r="L35" s="20">
        <f>SUM(L29:L34)</f>
        <v>1055</v>
      </c>
      <c r="M35" s="20">
        <v>1240</v>
      </c>
      <c r="N35" s="20">
        <v>1208</v>
      </c>
      <c r="O35" s="20">
        <v>1208</v>
      </c>
      <c r="P35" s="20">
        <v>1084</v>
      </c>
      <c r="Q35" s="20"/>
      <c r="R35" s="20">
        <v>1010</v>
      </c>
      <c r="S35" s="20">
        <v>1010</v>
      </c>
      <c r="T35" s="20">
        <v>1140</v>
      </c>
      <c r="U35" s="20">
        <v>1155</v>
      </c>
      <c r="V35" s="20">
        <v>1155</v>
      </c>
      <c r="W35" s="20">
        <v>1028</v>
      </c>
      <c r="X35" s="20"/>
      <c r="Y35" s="20">
        <v>878</v>
      </c>
      <c r="Z35" s="20">
        <v>878</v>
      </c>
      <c r="AA35" s="20">
        <v>955</v>
      </c>
      <c r="AB35" s="20">
        <v>868</v>
      </c>
      <c r="AC35" s="20">
        <v>868</v>
      </c>
      <c r="AD35" s="20">
        <v>865</v>
      </c>
      <c r="AE35" s="20"/>
      <c r="AF35" s="20">
        <v>699</v>
      </c>
      <c r="AG35" s="20">
        <v>699</v>
      </c>
      <c r="AH35" s="20">
        <v>826</v>
      </c>
      <c r="AI35" s="20">
        <v>787</v>
      </c>
      <c r="AJ35" s="20">
        <v>787</v>
      </c>
      <c r="AK35" s="20">
        <v>663</v>
      </c>
      <c r="AL35" s="20"/>
      <c r="AM35" s="20">
        <v>569</v>
      </c>
      <c r="AN35" s="20">
        <v>569</v>
      </c>
      <c r="AO35" s="20">
        <v>641</v>
      </c>
      <c r="AP35" s="20">
        <v>702</v>
      </c>
      <c r="AQ35" s="20">
        <v>702</v>
      </c>
      <c r="AR35" s="20">
        <v>577</v>
      </c>
      <c r="AS35" s="20"/>
      <c r="AT35" s="20">
        <v>396.95400000000001</v>
      </c>
      <c r="AU35" s="20">
        <v>396.95400000000001</v>
      </c>
      <c r="AV35" s="20">
        <v>412</v>
      </c>
      <c r="AW35" s="20">
        <v>429</v>
      </c>
      <c r="AX35" s="20">
        <v>429</v>
      </c>
      <c r="AY35" s="20">
        <v>371</v>
      </c>
      <c r="AZ35" s="20"/>
      <c r="BA35" s="20">
        <v>287.16199999999998</v>
      </c>
      <c r="BB35" s="20">
        <v>287.16199999999998</v>
      </c>
      <c r="BC35" s="20">
        <v>232</v>
      </c>
      <c r="BD35" s="20">
        <v>250</v>
      </c>
      <c r="BE35" s="20">
        <v>250</v>
      </c>
      <c r="BF35" s="20">
        <v>263</v>
      </c>
      <c r="BG35" s="20"/>
      <c r="BH35" s="20">
        <v>314</v>
      </c>
      <c r="BI35" s="20">
        <v>314</v>
      </c>
      <c r="BJ35" s="20">
        <v>234</v>
      </c>
      <c r="BK35" s="20">
        <v>297</v>
      </c>
      <c r="BL35" s="20">
        <v>297</v>
      </c>
      <c r="BM35" s="20">
        <v>327</v>
      </c>
    </row>
    <row r="36" spans="3:65" s="14" customFormat="1" ht="4.4000000000000004" customHeight="1" x14ac:dyDescent="0.35">
      <c r="D36" s="80"/>
      <c r="E36" s="29"/>
      <c r="F36" s="29"/>
      <c r="G36" s="29"/>
      <c r="H36" s="29"/>
      <c r="I36" s="29"/>
      <c r="K36" s="29"/>
      <c r="L36" s="29"/>
      <c r="M36" s="29"/>
      <c r="N36" s="29"/>
      <c r="O36" s="29"/>
      <c r="P36" s="29"/>
      <c r="Q36" s="29"/>
      <c r="R36" s="29"/>
      <c r="S36" s="29"/>
      <c r="T36" s="29"/>
      <c r="U36" s="29"/>
      <c r="V36" s="29"/>
      <c r="W36" s="29"/>
      <c r="X36" s="29"/>
      <c r="Y36" s="29"/>
      <c r="Z36" s="29"/>
      <c r="AA36" s="29"/>
      <c r="AB36" s="29"/>
      <c r="AC36" s="29"/>
      <c r="AD36" s="29"/>
      <c r="AE36" s="29"/>
      <c r="AF36" s="29"/>
      <c r="AG36" s="29"/>
      <c r="AH36" s="29"/>
      <c r="AI36" s="29"/>
      <c r="AJ36" s="29"/>
      <c r="AK36" s="29"/>
      <c r="AL36" s="29"/>
      <c r="AM36" s="29"/>
      <c r="AN36" s="29"/>
      <c r="AO36" s="29"/>
      <c r="AP36" s="29"/>
      <c r="AQ36" s="29"/>
      <c r="AR36" s="29"/>
      <c r="AS36" s="29"/>
      <c r="AT36" s="29"/>
      <c r="AU36" s="29"/>
      <c r="AV36" s="29"/>
      <c r="AW36" s="29"/>
      <c r="AX36" s="29"/>
      <c r="AY36" s="29"/>
      <c r="AZ36" s="29"/>
      <c r="BA36" s="29"/>
      <c r="BB36" s="29"/>
      <c r="BC36" s="29"/>
      <c r="BD36" s="29"/>
      <c r="BE36" s="29"/>
      <c r="BF36" s="29"/>
      <c r="BG36" s="29"/>
      <c r="BH36" s="29"/>
      <c r="BI36" s="29"/>
      <c r="BJ36" s="29"/>
      <c r="BK36" s="29"/>
      <c r="BL36" s="29"/>
      <c r="BM36" s="29"/>
    </row>
    <row r="37" spans="3:65" s="3" customFormat="1" ht="17.149999999999999" customHeight="1" x14ac:dyDescent="0.35">
      <c r="C37" s="24" t="s">
        <v>130</v>
      </c>
      <c r="D37" s="75"/>
      <c r="E37" s="25"/>
      <c r="F37" s="25"/>
      <c r="G37" s="25"/>
      <c r="H37" s="25"/>
      <c r="I37" s="25">
        <v>0</v>
      </c>
      <c r="J37" s="24"/>
      <c r="K37" s="25">
        <v>0</v>
      </c>
      <c r="L37" s="25">
        <v>0</v>
      </c>
      <c r="M37" s="25">
        <v>0</v>
      </c>
      <c r="N37" s="25"/>
      <c r="O37" s="25"/>
      <c r="P37" s="25">
        <v>0</v>
      </c>
      <c r="Q37" s="25"/>
      <c r="R37" s="25">
        <v>0</v>
      </c>
      <c r="S37" s="25">
        <v>0</v>
      </c>
      <c r="T37" s="25">
        <v>0</v>
      </c>
      <c r="U37" s="25">
        <v>0</v>
      </c>
      <c r="V37" s="25">
        <v>0</v>
      </c>
      <c r="W37" s="25">
        <v>0</v>
      </c>
      <c r="X37" s="25"/>
      <c r="Y37" s="25">
        <v>0</v>
      </c>
      <c r="Z37" s="25">
        <v>0</v>
      </c>
      <c r="AA37" s="25">
        <v>0</v>
      </c>
      <c r="AB37" s="25">
        <v>0</v>
      </c>
      <c r="AC37" s="25">
        <v>0</v>
      </c>
      <c r="AD37" s="25">
        <v>0</v>
      </c>
      <c r="AE37" s="25"/>
      <c r="AF37" s="25">
        <v>0</v>
      </c>
      <c r="AG37" s="25">
        <v>0</v>
      </c>
      <c r="AH37" s="25">
        <v>0</v>
      </c>
      <c r="AI37" s="25">
        <v>0</v>
      </c>
      <c r="AJ37" s="25">
        <v>0</v>
      </c>
      <c r="AK37" s="25">
        <v>0</v>
      </c>
      <c r="AL37" s="25"/>
      <c r="AM37" s="25">
        <v>0</v>
      </c>
      <c r="AN37" s="25">
        <v>0</v>
      </c>
      <c r="AO37" s="25">
        <v>0</v>
      </c>
      <c r="AP37" s="25">
        <v>0</v>
      </c>
      <c r="AQ37" s="25">
        <v>0</v>
      </c>
      <c r="AR37" s="25">
        <v>0</v>
      </c>
      <c r="AS37" s="25"/>
      <c r="AT37" s="25">
        <v>0</v>
      </c>
      <c r="AU37" s="25">
        <v>0</v>
      </c>
      <c r="AV37" s="25">
        <v>0</v>
      </c>
      <c r="AW37" s="25">
        <v>0</v>
      </c>
      <c r="AX37" s="25">
        <v>0</v>
      </c>
      <c r="AY37" s="25">
        <v>0</v>
      </c>
      <c r="AZ37" s="25"/>
      <c r="BA37" s="25">
        <v>0</v>
      </c>
      <c r="BB37" s="25">
        <v>0</v>
      </c>
      <c r="BC37" s="25">
        <v>11</v>
      </c>
      <c r="BD37" s="25">
        <v>11</v>
      </c>
      <c r="BE37" s="25">
        <v>11</v>
      </c>
      <c r="BF37" s="25">
        <v>24</v>
      </c>
      <c r="BG37" s="25"/>
      <c r="BH37" s="25">
        <v>24</v>
      </c>
      <c r="BI37" s="25">
        <v>24</v>
      </c>
      <c r="BJ37" s="25">
        <v>63</v>
      </c>
      <c r="BK37" s="25">
        <v>75</v>
      </c>
      <c r="BL37" s="25">
        <v>75</v>
      </c>
      <c r="BM37" s="25">
        <v>78</v>
      </c>
    </row>
    <row r="38" spans="3:65" s="3" customFormat="1" ht="17.149999999999999" customHeight="1" x14ac:dyDescent="0.35">
      <c r="C38" s="19" t="s">
        <v>131</v>
      </c>
      <c r="D38" s="81">
        <f>+D35</f>
        <v>986</v>
      </c>
      <c r="E38" s="20">
        <f>+E35</f>
        <v>986</v>
      </c>
      <c r="F38" s="20">
        <f t="shared" ref="F38:I38" si="2">+F35</f>
        <v>1150</v>
      </c>
      <c r="G38" s="20">
        <f t="shared" si="2"/>
        <v>1154</v>
      </c>
      <c r="H38" s="20">
        <f t="shared" si="2"/>
        <v>1154</v>
      </c>
      <c r="I38" s="20">
        <f t="shared" si="2"/>
        <v>969</v>
      </c>
      <c r="J38" s="19"/>
      <c r="K38" s="20">
        <f t="shared" ref="K38:L38" si="3">+K35</f>
        <v>1055</v>
      </c>
      <c r="L38" s="20">
        <f t="shared" si="3"/>
        <v>1055</v>
      </c>
      <c r="M38" s="20">
        <v>1240</v>
      </c>
      <c r="N38" s="20">
        <v>1208</v>
      </c>
      <c r="O38" s="20">
        <v>1208</v>
      </c>
      <c r="P38" s="20">
        <v>1084</v>
      </c>
      <c r="Q38" s="20"/>
      <c r="R38" s="20">
        <v>1010</v>
      </c>
      <c r="S38" s="20">
        <v>1010</v>
      </c>
      <c r="T38" s="20">
        <v>1140</v>
      </c>
      <c r="U38" s="20">
        <v>1155</v>
      </c>
      <c r="V38" s="20">
        <v>1155</v>
      </c>
      <c r="W38" s="20">
        <v>1028</v>
      </c>
      <c r="X38" s="20"/>
      <c r="Y38" s="20">
        <v>878</v>
      </c>
      <c r="Z38" s="20">
        <v>878</v>
      </c>
      <c r="AA38" s="20">
        <v>955</v>
      </c>
      <c r="AB38" s="20">
        <v>868</v>
      </c>
      <c r="AC38" s="20">
        <v>868</v>
      </c>
      <c r="AD38" s="20">
        <v>865</v>
      </c>
      <c r="AE38" s="20"/>
      <c r="AF38" s="20">
        <v>699</v>
      </c>
      <c r="AG38" s="20">
        <v>699</v>
      </c>
      <c r="AH38" s="20">
        <v>826</v>
      </c>
      <c r="AI38" s="20">
        <v>787</v>
      </c>
      <c r="AJ38" s="20">
        <v>787</v>
      </c>
      <c r="AK38" s="20">
        <v>663</v>
      </c>
      <c r="AL38" s="20"/>
      <c r="AM38" s="20">
        <v>569</v>
      </c>
      <c r="AN38" s="20">
        <v>569</v>
      </c>
      <c r="AO38" s="20">
        <v>641</v>
      </c>
      <c r="AP38" s="20">
        <v>702</v>
      </c>
      <c r="AQ38" s="20">
        <v>702</v>
      </c>
      <c r="AR38" s="20">
        <v>577</v>
      </c>
      <c r="AS38" s="20"/>
      <c r="AT38" s="20">
        <v>396.95400000000001</v>
      </c>
      <c r="AU38" s="20">
        <v>396.95400000000001</v>
      </c>
      <c r="AV38" s="20">
        <v>412</v>
      </c>
      <c r="AW38" s="20">
        <v>429</v>
      </c>
      <c r="AX38" s="20">
        <v>429</v>
      </c>
      <c r="AY38" s="20">
        <v>371</v>
      </c>
      <c r="AZ38" s="20"/>
      <c r="BA38" s="20">
        <v>287.16199999999998</v>
      </c>
      <c r="BB38" s="20">
        <v>287.16199999999998</v>
      </c>
      <c r="BC38" s="20">
        <v>243</v>
      </c>
      <c r="BD38" s="20">
        <v>261</v>
      </c>
      <c r="BE38" s="20">
        <v>261</v>
      </c>
      <c r="BF38" s="20">
        <v>287</v>
      </c>
      <c r="BG38" s="20"/>
      <c r="BH38" s="20">
        <v>338</v>
      </c>
      <c r="BI38" s="20">
        <v>338</v>
      </c>
      <c r="BJ38" s="20">
        <v>297</v>
      </c>
      <c r="BK38" s="20">
        <v>372</v>
      </c>
      <c r="BL38" s="20">
        <v>372</v>
      </c>
      <c r="BM38" s="20">
        <v>405</v>
      </c>
    </row>
    <row r="39" spans="3:65" s="14" customFormat="1" ht="17.149999999999999" customHeight="1" thickBot="1" x14ac:dyDescent="0.4">
      <c r="C39" s="15" t="s">
        <v>67</v>
      </c>
      <c r="D39" s="98">
        <f>+D27+D38</f>
        <v>3454</v>
      </c>
      <c r="E39" s="16">
        <f>+E27+E38</f>
        <v>3454</v>
      </c>
      <c r="F39" s="16">
        <f t="shared" ref="F39:I39" si="4">+F27+F38</f>
        <v>3577</v>
      </c>
      <c r="G39" s="16">
        <f t="shared" si="4"/>
        <v>3587</v>
      </c>
      <c r="H39" s="16">
        <f t="shared" si="4"/>
        <v>3587</v>
      </c>
      <c r="I39" s="16">
        <f t="shared" si="4"/>
        <v>3478</v>
      </c>
      <c r="J39" s="15"/>
      <c r="K39" s="16">
        <f t="shared" ref="K39:L39" si="5">+K27+K38</f>
        <v>3572</v>
      </c>
      <c r="L39" s="16">
        <f t="shared" si="5"/>
        <v>3572</v>
      </c>
      <c r="M39" s="16">
        <v>3705</v>
      </c>
      <c r="N39" s="16">
        <v>3673</v>
      </c>
      <c r="O39" s="16">
        <v>3673</v>
      </c>
      <c r="P39" s="16">
        <v>3461</v>
      </c>
      <c r="Q39" s="16"/>
      <c r="R39" s="16">
        <v>3400</v>
      </c>
      <c r="S39" s="16">
        <v>3400</v>
      </c>
      <c r="T39" s="16">
        <v>3291</v>
      </c>
      <c r="U39" s="16">
        <v>3186</v>
      </c>
      <c r="V39" s="16">
        <v>3186</v>
      </c>
      <c r="W39" s="16">
        <v>3045</v>
      </c>
      <c r="X39" s="16"/>
      <c r="Y39" s="16">
        <v>2909</v>
      </c>
      <c r="Z39" s="16">
        <v>2909</v>
      </c>
      <c r="AA39" s="16">
        <v>2979</v>
      </c>
      <c r="AB39" s="16">
        <v>2919</v>
      </c>
      <c r="AC39" s="16">
        <v>2919</v>
      </c>
      <c r="AD39" s="16">
        <v>2947</v>
      </c>
      <c r="AE39" s="16"/>
      <c r="AF39" s="16">
        <v>2716</v>
      </c>
      <c r="AG39" s="16">
        <v>2716</v>
      </c>
      <c r="AH39" s="16">
        <v>2862</v>
      </c>
      <c r="AI39" s="16">
        <v>2833</v>
      </c>
      <c r="AJ39" s="16">
        <v>2833</v>
      </c>
      <c r="AK39" s="16">
        <v>2582</v>
      </c>
      <c r="AL39" s="16"/>
      <c r="AM39" s="16">
        <v>2421</v>
      </c>
      <c r="AN39" s="16">
        <v>2421</v>
      </c>
      <c r="AO39" s="16">
        <v>2541</v>
      </c>
      <c r="AP39" s="16">
        <v>2617</v>
      </c>
      <c r="AQ39" s="16">
        <v>2617</v>
      </c>
      <c r="AR39" s="16">
        <v>2455</v>
      </c>
      <c r="AS39" s="16"/>
      <c r="AT39" s="16">
        <v>1326.587</v>
      </c>
      <c r="AU39" s="16">
        <v>1326.587</v>
      </c>
      <c r="AV39" s="16">
        <v>1286</v>
      </c>
      <c r="AW39" s="16">
        <v>1316</v>
      </c>
      <c r="AX39" s="16">
        <v>1316</v>
      </c>
      <c r="AY39" s="16">
        <v>1286</v>
      </c>
      <c r="AZ39" s="16"/>
      <c r="BA39" s="16">
        <v>1188.508</v>
      </c>
      <c r="BB39" s="16">
        <v>1188.508</v>
      </c>
      <c r="BC39" s="16">
        <v>1127</v>
      </c>
      <c r="BD39" s="16">
        <v>1126</v>
      </c>
      <c r="BE39" s="16">
        <v>1126</v>
      </c>
      <c r="BF39" s="16">
        <v>1182</v>
      </c>
      <c r="BG39" s="16"/>
      <c r="BH39" s="16">
        <v>1246</v>
      </c>
      <c r="BI39" s="16">
        <v>1246</v>
      </c>
      <c r="BJ39" s="16">
        <v>1238</v>
      </c>
      <c r="BK39" s="16">
        <v>1353</v>
      </c>
      <c r="BL39" s="16">
        <v>1353</v>
      </c>
      <c r="BM39" s="16">
        <v>1406</v>
      </c>
    </row>
    <row r="40" spans="3:65" s="3" customFormat="1" ht="12.5" x14ac:dyDescent="0.35">
      <c r="T40" s="55"/>
      <c r="U40" s="55"/>
      <c r="V40" s="55"/>
    </row>
    <row r="41" spans="3:65" x14ac:dyDescent="0.35">
      <c r="C41" s="4" t="s">
        <v>69</v>
      </c>
      <c r="D41" s="106">
        <v>2023</v>
      </c>
      <c r="E41" s="106"/>
      <c r="F41" s="106"/>
      <c r="G41" s="106"/>
      <c r="H41" s="106"/>
      <c r="I41" s="106"/>
      <c r="J41" s="4"/>
      <c r="K41" s="106">
        <v>2022</v>
      </c>
      <c r="L41" s="106"/>
      <c r="M41" s="106"/>
      <c r="N41" s="106"/>
      <c r="O41" s="106"/>
      <c r="P41" s="106"/>
      <c r="Q41" s="45"/>
      <c r="R41" s="106">
        <v>2021</v>
      </c>
      <c r="S41" s="106"/>
      <c r="T41" s="106"/>
      <c r="U41" s="106"/>
      <c r="V41" s="106"/>
      <c r="W41" s="106"/>
      <c r="X41" s="45"/>
      <c r="Y41" s="106">
        <v>2020</v>
      </c>
      <c r="Z41" s="106"/>
      <c r="AA41" s="106"/>
      <c r="AB41" s="106"/>
      <c r="AC41" s="106"/>
      <c r="AD41" s="106"/>
      <c r="AE41" s="4"/>
      <c r="AF41" s="106">
        <v>2019</v>
      </c>
      <c r="AG41" s="106"/>
      <c r="AH41" s="106"/>
      <c r="AI41" s="106"/>
      <c r="AJ41" s="106"/>
      <c r="AK41" s="106"/>
      <c r="AL41" s="4"/>
      <c r="AM41" s="106">
        <v>2018</v>
      </c>
      <c r="AN41" s="106"/>
      <c r="AO41" s="106"/>
      <c r="AP41" s="106"/>
      <c r="AQ41" s="106"/>
      <c r="AR41" s="106"/>
      <c r="AS41" s="4"/>
      <c r="AT41" s="106">
        <v>2017</v>
      </c>
      <c r="AU41" s="106"/>
      <c r="AV41" s="106"/>
      <c r="AW41" s="106"/>
      <c r="AX41" s="106"/>
      <c r="AY41" s="106"/>
      <c r="AZ41" s="4"/>
      <c r="BA41" s="106">
        <v>2016</v>
      </c>
      <c r="BB41" s="106"/>
      <c r="BC41" s="106"/>
      <c r="BD41" s="106"/>
      <c r="BE41" s="106"/>
      <c r="BF41" s="106"/>
      <c r="BG41" s="4"/>
      <c r="BH41" s="106">
        <v>2015</v>
      </c>
      <c r="BI41" s="106"/>
      <c r="BJ41" s="106"/>
      <c r="BK41" s="106"/>
      <c r="BL41" s="106"/>
      <c r="BM41" s="106"/>
    </row>
    <row r="42" spans="3:65" x14ac:dyDescent="0.35">
      <c r="C42" s="69" t="s">
        <v>40</v>
      </c>
      <c r="D42" s="70" t="s">
        <v>177</v>
      </c>
      <c r="E42" s="70" t="s">
        <v>38</v>
      </c>
      <c r="F42" s="66" t="s">
        <v>33</v>
      </c>
      <c r="G42" s="66" t="s">
        <v>34</v>
      </c>
      <c r="H42" s="66" t="s">
        <v>35</v>
      </c>
      <c r="I42" s="66" t="s">
        <v>36</v>
      </c>
      <c r="J42" s="69"/>
      <c r="K42" s="66" t="s">
        <v>37</v>
      </c>
      <c r="L42" s="66" t="s">
        <v>38</v>
      </c>
      <c r="M42" s="66" t="s">
        <v>33</v>
      </c>
      <c r="N42" s="66" t="s">
        <v>34</v>
      </c>
      <c r="O42" s="66" t="s">
        <v>35</v>
      </c>
      <c r="P42" s="66" t="s">
        <v>36</v>
      </c>
      <c r="Q42" s="70"/>
      <c r="R42" s="66" t="s">
        <v>37</v>
      </c>
      <c r="S42" s="66" t="s">
        <v>38</v>
      </c>
      <c r="T42" s="66" t="s">
        <v>33</v>
      </c>
      <c r="U42" s="66" t="s">
        <v>34</v>
      </c>
      <c r="V42" s="66" t="s">
        <v>35</v>
      </c>
      <c r="W42" s="66" t="s">
        <v>36</v>
      </c>
      <c r="X42" s="70"/>
      <c r="Y42" s="66" t="s">
        <v>37</v>
      </c>
      <c r="Z42" s="66" t="s">
        <v>38</v>
      </c>
      <c r="AA42" s="66" t="s">
        <v>33</v>
      </c>
      <c r="AB42" s="66" t="s">
        <v>34</v>
      </c>
      <c r="AC42" s="66" t="s">
        <v>35</v>
      </c>
      <c r="AD42" s="66" t="s">
        <v>36</v>
      </c>
      <c r="AE42" s="70"/>
      <c r="AF42" s="66" t="s">
        <v>37</v>
      </c>
      <c r="AG42" s="66" t="s">
        <v>38</v>
      </c>
      <c r="AH42" s="66" t="s">
        <v>33</v>
      </c>
      <c r="AI42" s="66" t="s">
        <v>34</v>
      </c>
      <c r="AJ42" s="66" t="s">
        <v>35</v>
      </c>
      <c r="AK42" s="66" t="s">
        <v>36</v>
      </c>
      <c r="AL42" s="70"/>
      <c r="AM42" s="66" t="s">
        <v>37</v>
      </c>
      <c r="AN42" s="66" t="s">
        <v>38</v>
      </c>
      <c r="AO42" s="66" t="s">
        <v>33</v>
      </c>
      <c r="AP42" s="66" t="s">
        <v>34</v>
      </c>
      <c r="AQ42" s="66" t="s">
        <v>35</v>
      </c>
      <c r="AR42" s="66" t="s">
        <v>36</v>
      </c>
      <c r="AS42" s="70"/>
      <c r="AT42" s="66" t="s">
        <v>37</v>
      </c>
      <c r="AU42" s="66" t="s">
        <v>38</v>
      </c>
      <c r="AV42" s="66" t="s">
        <v>33</v>
      </c>
      <c r="AW42" s="66" t="s">
        <v>34</v>
      </c>
      <c r="AX42" s="66" t="s">
        <v>35</v>
      </c>
      <c r="AY42" s="66" t="s">
        <v>36</v>
      </c>
      <c r="AZ42" s="70"/>
      <c r="BA42" s="66" t="s">
        <v>37</v>
      </c>
      <c r="BB42" s="66" t="s">
        <v>38</v>
      </c>
      <c r="BC42" s="66" t="s">
        <v>33</v>
      </c>
      <c r="BD42" s="66" t="s">
        <v>34</v>
      </c>
      <c r="BE42" s="66" t="s">
        <v>35</v>
      </c>
      <c r="BF42" s="66" t="s">
        <v>36</v>
      </c>
      <c r="BG42" s="70"/>
      <c r="BH42" s="66" t="s">
        <v>37</v>
      </c>
      <c r="BI42" s="66" t="s">
        <v>38</v>
      </c>
      <c r="BJ42" s="66" t="s">
        <v>33</v>
      </c>
      <c r="BK42" s="66" t="s">
        <v>34</v>
      </c>
      <c r="BL42" s="66" t="s">
        <v>35</v>
      </c>
      <c r="BM42" s="66" t="s">
        <v>36</v>
      </c>
    </row>
    <row r="43" spans="3:65" ht="4.4000000000000004" customHeight="1" x14ac:dyDescent="0.35">
      <c r="C43" s="3"/>
      <c r="D43" s="79"/>
      <c r="E43" s="3"/>
      <c r="F43" s="3"/>
      <c r="G43" s="3"/>
      <c r="H43" s="3"/>
      <c r="I43" s="3"/>
      <c r="J43" s="3"/>
      <c r="K43" s="3"/>
      <c r="L43" s="3"/>
      <c r="M43" s="3"/>
      <c r="N43" s="3"/>
      <c r="O43" s="3"/>
      <c r="P43" s="3"/>
      <c r="Q43" s="3"/>
      <c r="R43" s="3"/>
      <c r="S43" s="3"/>
      <c r="T43" s="55"/>
      <c r="U43" s="55"/>
      <c r="V43" s="55"/>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c r="AY43" s="3"/>
      <c r="AZ43" s="3"/>
      <c r="BA43" s="3"/>
      <c r="BB43" s="3"/>
      <c r="BC43" s="3"/>
      <c r="BD43" s="3"/>
      <c r="BE43" s="3"/>
      <c r="BF43" s="3"/>
      <c r="BG43" s="3"/>
      <c r="BH43" s="3"/>
      <c r="BI43" s="3"/>
      <c r="BJ43" s="3"/>
      <c r="BK43" s="3"/>
      <c r="BL43" s="3"/>
      <c r="BM43" s="3"/>
    </row>
    <row r="44" spans="3:65" ht="17.149999999999999" customHeight="1" x14ac:dyDescent="0.35">
      <c r="C44" s="3" t="s">
        <v>68</v>
      </c>
      <c r="D44" s="71">
        <v>165</v>
      </c>
      <c r="E44" s="8">
        <v>165</v>
      </c>
      <c r="F44" s="8">
        <v>165</v>
      </c>
      <c r="G44" s="8">
        <v>165</v>
      </c>
      <c r="H44" s="8">
        <v>165</v>
      </c>
      <c r="I44" s="8">
        <v>175</v>
      </c>
      <c r="J44" s="3"/>
      <c r="K44" s="8">
        <v>175</v>
      </c>
      <c r="L44" s="8">
        <v>175</v>
      </c>
      <c r="M44" s="8">
        <v>175</v>
      </c>
      <c r="N44" s="8">
        <v>175</v>
      </c>
      <c r="O44" s="8">
        <v>175</v>
      </c>
      <c r="P44" s="8">
        <v>180</v>
      </c>
      <c r="Q44" s="8"/>
      <c r="R44" s="8">
        <v>180</v>
      </c>
      <c r="S44" s="8">
        <v>180</v>
      </c>
      <c r="T44" s="8">
        <v>180</v>
      </c>
      <c r="U44" s="8">
        <v>180</v>
      </c>
      <c r="V44" s="8">
        <v>180</v>
      </c>
      <c r="W44" s="8">
        <v>180</v>
      </c>
      <c r="X44" s="8"/>
      <c r="Y44" s="8">
        <v>180</v>
      </c>
      <c r="Z44" s="8">
        <v>180</v>
      </c>
      <c r="AA44" s="8">
        <v>180</v>
      </c>
      <c r="AB44" s="8">
        <v>180</v>
      </c>
      <c r="AC44" s="8">
        <v>180</v>
      </c>
      <c r="AD44" s="8">
        <v>180</v>
      </c>
      <c r="AE44" s="8"/>
      <c r="AF44" s="8">
        <v>180</v>
      </c>
      <c r="AG44" s="8">
        <v>180</v>
      </c>
      <c r="AH44" s="8">
        <v>180</v>
      </c>
      <c r="AI44" s="8">
        <v>180</v>
      </c>
      <c r="AJ44" s="8">
        <v>180</v>
      </c>
      <c r="AK44" s="8">
        <v>180</v>
      </c>
      <c r="AL44" s="8"/>
      <c r="AM44" s="8">
        <v>180</v>
      </c>
      <c r="AN44" s="8">
        <v>180</v>
      </c>
      <c r="AO44" s="8">
        <v>180</v>
      </c>
      <c r="AP44" s="8">
        <v>180</v>
      </c>
      <c r="AQ44" s="8">
        <v>180</v>
      </c>
      <c r="AR44" s="8">
        <v>108</v>
      </c>
      <c r="AS44" s="8"/>
      <c r="AT44" s="8">
        <v>107.902</v>
      </c>
      <c r="AU44" s="8">
        <v>107.902</v>
      </c>
      <c r="AV44" s="8">
        <v>108</v>
      </c>
      <c r="AW44" s="8">
        <v>108</v>
      </c>
      <c r="AX44" s="8">
        <v>108</v>
      </c>
      <c r="AY44" s="8">
        <v>108</v>
      </c>
      <c r="AZ44" s="8"/>
      <c r="BA44" s="8">
        <v>107.902</v>
      </c>
      <c r="BB44" s="8">
        <v>107.902</v>
      </c>
      <c r="BC44" s="8">
        <v>108</v>
      </c>
      <c r="BD44" s="8">
        <v>108</v>
      </c>
      <c r="BE44" s="8">
        <v>108</v>
      </c>
      <c r="BF44" s="8">
        <v>108</v>
      </c>
      <c r="BG44" s="8"/>
      <c r="BH44" s="8">
        <v>108</v>
      </c>
      <c r="BI44" s="8">
        <v>108</v>
      </c>
      <c r="BJ44" s="8">
        <v>108</v>
      </c>
      <c r="BK44" s="8">
        <v>108</v>
      </c>
      <c r="BL44" s="8">
        <v>108</v>
      </c>
      <c r="BM44" s="8">
        <v>108</v>
      </c>
    </row>
    <row r="45" spans="3:65" ht="17.149999999999999" customHeight="1" x14ac:dyDescent="0.35">
      <c r="C45" s="3" t="s">
        <v>71</v>
      </c>
      <c r="D45" s="71">
        <v>1519</v>
      </c>
      <c r="E45" s="8">
        <v>1519</v>
      </c>
      <c r="F45" s="8">
        <v>1649</v>
      </c>
      <c r="G45" s="8">
        <v>1682</v>
      </c>
      <c r="H45" s="8">
        <v>1682</v>
      </c>
      <c r="I45" s="8">
        <v>1780</v>
      </c>
      <c r="J45" s="3"/>
      <c r="K45" s="8">
        <v>1822</v>
      </c>
      <c r="L45" s="8">
        <v>1822</v>
      </c>
      <c r="M45" s="8">
        <v>1773</v>
      </c>
      <c r="N45" s="8">
        <v>1745</v>
      </c>
      <c r="O45" s="8">
        <v>1745</v>
      </c>
      <c r="P45" s="8">
        <v>1660</v>
      </c>
      <c r="Q45" s="8"/>
      <c r="R45" s="8">
        <v>1662</v>
      </c>
      <c r="S45" s="8">
        <v>1662</v>
      </c>
      <c r="T45" s="8">
        <v>1595</v>
      </c>
      <c r="U45" s="8">
        <v>1540</v>
      </c>
      <c r="V45" s="8">
        <v>1540</v>
      </c>
      <c r="W45" s="8">
        <v>1455</v>
      </c>
      <c r="X45" s="8"/>
      <c r="Y45" s="8">
        <v>1405</v>
      </c>
      <c r="Z45" s="8">
        <v>1405</v>
      </c>
      <c r="AA45" s="8">
        <v>1359</v>
      </c>
      <c r="AB45" s="8">
        <v>1359</v>
      </c>
      <c r="AC45" s="8">
        <v>1359</v>
      </c>
      <c r="AD45" s="8">
        <v>1341</v>
      </c>
      <c r="AE45" s="8"/>
      <c r="AF45" s="8">
        <v>1253</v>
      </c>
      <c r="AG45" s="8">
        <v>1253</v>
      </c>
      <c r="AH45" s="8">
        <v>1282</v>
      </c>
      <c r="AI45" s="8">
        <v>1194</v>
      </c>
      <c r="AJ45" s="8">
        <v>1194</v>
      </c>
      <c r="AK45" s="8">
        <v>1098</v>
      </c>
      <c r="AL45" s="8"/>
      <c r="AM45" s="8">
        <v>1063</v>
      </c>
      <c r="AN45" s="8">
        <v>1063</v>
      </c>
      <c r="AO45" s="8">
        <v>1034</v>
      </c>
      <c r="AP45" s="8">
        <v>986</v>
      </c>
      <c r="AQ45" s="8">
        <v>986</v>
      </c>
      <c r="AR45" s="8">
        <v>486</v>
      </c>
      <c r="AS45" s="8"/>
      <c r="AT45" s="8">
        <v>488.98899999999998</v>
      </c>
      <c r="AU45" s="8">
        <v>488.98899999999998</v>
      </c>
      <c r="AV45" s="8">
        <v>473</v>
      </c>
      <c r="AW45" s="8">
        <v>457</v>
      </c>
      <c r="AX45" s="8">
        <v>457</v>
      </c>
      <c r="AY45" s="8">
        <v>424</v>
      </c>
      <c r="AZ45" s="8"/>
      <c r="BA45" s="8">
        <v>396.78100000000001</v>
      </c>
      <c r="BB45" s="8">
        <v>396.78100000000001</v>
      </c>
      <c r="BC45" s="8">
        <v>445</v>
      </c>
      <c r="BD45" s="8">
        <v>415</v>
      </c>
      <c r="BE45" s="8">
        <v>415</v>
      </c>
      <c r="BF45" s="8">
        <v>391</v>
      </c>
      <c r="BG45" s="8"/>
      <c r="BH45" s="8">
        <v>391</v>
      </c>
      <c r="BI45" s="8">
        <v>391</v>
      </c>
      <c r="BJ45" s="8">
        <v>323</v>
      </c>
      <c r="BK45" s="8">
        <v>319</v>
      </c>
      <c r="BL45" s="8">
        <v>319</v>
      </c>
      <c r="BM45" s="8">
        <v>304</v>
      </c>
    </row>
    <row r="46" spans="3:65" ht="17.149999999999999" customHeight="1" x14ac:dyDescent="0.35">
      <c r="C46" s="48" t="s">
        <v>70</v>
      </c>
      <c r="D46" s="83">
        <v>-92</v>
      </c>
      <c r="E46" s="49">
        <v>-92</v>
      </c>
      <c r="F46" s="49">
        <v>-151</v>
      </c>
      <c r="G46" s="49">
        <v>-165</v>
      </c>
      <c r="H46" s="49">
        <v>-165</v>
      </c>
      <c r="I46" s="49">
        <v>-148</v>
      </c>
      <c r="J46" s="48"/>
      <c r="K46" s="49">
        <v>-155</v>
      </c>
      <c r="L46" s="49">
        <v>-155</v>
      </c>
      <c r="M46" s="49">
        <v>-176</v>
      </c>
      <c r="N46" s="49">
        <v>-153</v>
      </c>
      <c r="O46" s="49">
        <v>-153</v>
      </c>
      <c r="P46" s="49">
        <v>-146</v>
      </c>
      <c r="Q46" s="49"/>
      <c r="R46" s="49">
        <v>-138</v>
      </c>
      <c r="S46" s="49">
        <v>-138</v>
      </c>
      <c r="T46" s="49">
        <v>-146</v>
      </c>
      <c r="U46" s="49">
        <v>-137</v>
      </c>
      <c r="V46" s="49">
        <v>-137</v>
      </c>
      <c r="W46" s="49">
        <v>-153</v>
      </c>
      <c r="X46" s="49"/>
      <c r="Y46" s="49">
        <v>-147</v>
      </c>
      <c r="Z46" s="49">
        <v>-147</v>
      </c>
      <c r="AA46" s="49">
        <v>-144</v>
      </c>
      <c r="AB46" s="49">
        <v>-139</v>
      </c>
      <c r="AC46" s="49">
        <v>-139</v>
      </c>
      <c r="AD46" s="49">
        <v>-139</v>
      </c>
      <c r="AE46" s="49"/>
      <c r="AF46" s="49">
        <v>-99</v>
      </c>
      <c r="AG46" s="49">
        <v>-99</v>
      </c>
      <c r="AH46" s="49">
        <v>-238</v>
      </c>
      <c r="AI46" s="49">
        <v>-229</v>
      </c>
      <c r="AJ46" s="49">
        <v>-229</v>
      </c>
      <c r="AK46" s="49">
        <v>-232</v>
      </c>
      <c r="AL46" s="49"/>
      <c r="AM46" s="49">
        <v>-243</v>
      </c>
      <c r="AN46" s="49">
        <v>-243</v>
      </c>
      <c r="AO46" s="49">
        <v>-236</v>
      </c>
      <c r="AP46" s="49">
        <v>-240</v>
      </c>
      <c r="AQ46" s="49">
        <v>-240</v>
      </c>
      <c r="AR46" s="49">
        <v>-224</v>
      </c>
      <c r="AS46" s="49"/>
      <c r="AT46" s="49">
        <v>-219.49100000000001</v>
      </c>
      <c r="AU46" s="49">
        <v>-219.49100000000001</v>
      </c>
      <c r="AV46" s="49">
        <v>-226</v>
      </c>
      <c r="AW46" s="49">
        <v>-222</v>
      </c>
      <c r="AX46" s="49">
        <v>-222</v>
      </c>
      <c r="AY46" s="49">
        <v>-209</v>
      </c>
      <c r="AZ46" s="49"/>
      <c r="BA46" s="49">
        <v>-227.179</v>
      </c>
      <c r="BB46" s="49">
        <v>-227.179</v>
      </c>
      <c r="BC46" s="49">
        <v>-321</v>
      </c>
      <c r="BD46" s="49">
        <v>-241</v>
      </c>
      <c r="BE46" s="49">
        <v>-241</v>
      </c>
      <c r="BF46" s="49">
        <v>-240</v>
      </c>
      <c r="BG46" s="49"/>
      <c r="BH46" s="49">
        <v>-244</v>
      </c>
      <c r="BI46" s="49">
        <v>-244</v>
      </c>
      <c r="BJ46" s="49">
        <v>-222</v>
      </c>
      <c r="BK46" s="49">
        <v>-205</v>
      </c>
      <c r="BL46" s="49">
        <v>-205</v>
      </c>
      <c r="BM46" s="49">
        <v>-196</v>
      </c>
    </row>
    <row r="47" spans="3:65" ht="17.149999999999999" customHeight="1" x14ac:dyDescent="0.35">
      <c r="C47" s="3" t="s">
        <v>72</v>
      </c>
      <c r="D47" s="71">
        <v>1592</v>
      </c>
      <c r="E47" s="8">
        <v>1592</v>
      </c>
      <c r="F47" s="8">
        <v>1663</v>
      </c>
      <c r="G47" s="8">
        <v>1691</v>
      </c>
      <c r="H47" s="8">
        <v>1691</v>
      </c>
      <c r="I47" s="8">
        <v>1807</v>
      </c>
      <c r="J47" s="3"/>
      <c r="K47" s="8">
        <v>1842</v>
      </c>
      <c r="L47" s="8">
        <v>1842</v>
      </c>
      <c r="M47" s="8">
        <v>1772</v>
      </c>
      <c r="N47" s="8">
        <v>1758</v>
      </c>
      <c r="O47" s="8">
        <v>1758</v>
      </c>
      <c r="P47" s="8">
        <v>1694</v>
      </c>
      <c r="Q47" s="8"/>
      <c r="R47" s="8">
        <v>1704</v>
      </c>
      <c r="S47" s="8">
        <v>1704</v>
      </c>
      <c r="T47" s="8">
        <v>1629</v>
      </c>
      <c r="U47" s="8">
        <v>1583</v>
      </c>
      <c r="V47" s="8">
        <v>1583</v>
      </c>
      <c r="W47" s="8">
        <v>1482</v>
      </c>
      <c r="X47" s="8"/>
      <c r="Y47" s="8">
        <v>1438</v>
      </c>
      <c r="Z47" s="8">
        <v>1438</v>
      </c>
      <c r="AA47" s="8">
        <v>1395</v>
      </c>
      <c r="AB47" s="8">
        <v>1400</v>
      </c>
      <c r="AC47" s="8">
        <v>1400</v>
      </c>
      <c r="AD47" s="8">
        <v>1383</v>
      </c>
      <c r="AE47" s="8"/>
      <c r="AF47" s="8">
        <v>1334</v>
      </c>
      <c r="AG47" s="8">
        <v>1334</v>
      </c>
      <c r="AH47" s="8">
        <v>1224</v>
      </c>
      <c r="AI47" s="8">
        <v>1145</v>
      </c>
      <c r="AJ47" s="8">
        <v>1145</v>
      </c>
      <c r="AK47" s="8">
        <v>1046</v>
      </c>
      <c r="AL47" s="8"/>
      <c r="AM47" s="8">
        <v>1000</v>
      </c>
      <c r="AN47" s="8">
        <v>1000</v>
      </c>
      <c r="AO47" s="8">
        <v>978</v>
      </c>
      <c r="AP47" s="8">
        <v>926</v>
      </c>
      <c r="AQ47" s="8">
        <v>926</v>
      </c>
      <c r="AR47" s="8">
        <v>370</v>
      </c>
      <c r="AS47" s="8"/>
      <c r="AT47" s="8">
        <v>377.4</v>
      </c>
      <c r="AU47" s="8">
        <v>377.4</v>
      </c>
      <c r="AV47" s="8">
        <v>355</v>
      </c>
      <c r="AW47" s="8">
        <v>343</v>
      </c>
      <c r="AX47" s="8">
        <v>343</v>
      </c>
      <c r="AY47" s="8">
        <v>323</v>
      </c>
      <c r="AZ47" s="8"/>
      <c r="BA47" s="8">
        <v>277.50400000000002</v>
      </c>
      <c r="BB47" s="8">
        <v>277.50400000000002</v>
      </c>
      <c r="BC47" s="8">
        <v>232</v>
      </c>
      <c r="BD47" s="8">
        <v>282</v>
      </c>
      <c r="BE47" s="8">
        <v>282</v>
      </c>
      <c r="BF47" s="8">
        <v>259</v>
      </c>
      <c r="BG47" s="8"/>
      <c r="BH47" s="8">
        <v>255</v>
      </c>
      <c r="BI47" s="8">
        <v>255</v>
      </c>
      <c r="BJ47" s="8">
        <v>209</v>
      </c>
      <c r="BK47" s="8">
        <v>222</v>
      </c>
      <c r="BL47" s="8">
        <v>222</v>
      </c>
      <c r="BM47" s="8">
        <v>216</v>
      </c>
    </row>
    <row r="48" spans="3:65" ht="17.149999999999999" customHeight="1" x14ac:dyDescent="0.35">
      <c r="C48" s="24" t="s">
        <v>73</v>
      </c>
      <c r="D48" s="75">
        <v>86</v>
      </c>
      <c r="E48" s="25">
        <v>86</v>
      </c>
      <c r="F48" s="25">
        <v>97</v>
      </c>
      <c r="G48" s="25">
        <v>96</v>
      </c>
      <c r="H48" s="25">
        <v>96</v>
      </c>
      <c r="I48" s="25">
        <v>94</v>
      </c>
      <c r="J48" s="24"/>
      <c r="K48" s="25">
        <v>96</v>
      </c>
      <c r="L48" s="25">
        <v>96</v>
      </c>
      <c r="M48" s="25">
        <v>96</v>
      </c>
      <c r="N48" s="25">
        <v>92</v>
      </c>
      <c r="O48" s="25">
        <v>92</v>
      </c>
      <c r="P48" s="25">
        <v>114</v>
      </c>
      <c r="Q48" s="25"/>
      <c r="R48" s="25">
        <v>110</v>
      </c>
      <c r="S48" s="25">
        <v>110</v>
      </c>
      <c r="T48" s="25">
        <v>64</v>
      </c>
      <c r="U48" s="25">
        <v>61</v>
      </c>
      <c r="V48" s="25">
        <v>61</v>
      </c>
      <c r="W48" s="25">
        <v>71</v>
      </c>
      <c r="X48" s="25"/>
      <c r="Y48" s="25">
        <v>71</v>
      </c>
      <c r="Z48" s="25">
        <v>71</v>
      </c>
      <c r="AA48" s="25">
        <v>82</v>
      </c>
      <c r="AB48" s="25">
        <v>79</v>
      </c>
      <c r="AC48" s="25">
        <v>79</v>
      </c>
      <c r="AD48" s="25">
        <v>78</v>
      </c>
      <c r="AE48" s="25"/>
      <c r="AF48" s="25">
        <v>37</v>
      </c>
      <c r="AG48" s="25">
        <v>37</v>
      </c>
      <c r="AH48" s="25">
        <v>34</v>
      </c>
      <c r="AI48" s="25">
        <v>35</v>
      </c>
      <c r="AJ48" s="25">
        <v>35</v>
      </c>
      <c r="AK48" s="25">
        <v>0</v>
      </c>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row>
    <row r="49" spans="3:65" s="26" customFormat="1" ht="17.149999999999999" customHeight="1" x14ac:dyDescent="0.35">
      <c r="C49" s="19" t="s">
        <v>12</v>
      </c>
      <c r="D49" s="74">
        <f>SUM(D47:D48)</f>
        <v>1678</v>
      </c>
      <c r="E49" s="20">
        <f>SUM(E47:E48)</f>
        <v>1678</v>
      </c>
      <c r="F49" s="20">
        <f>SUM(F47:F48)</f>
        <v>1760</v>
      </c>
      <c r="G49" s="20">
        <v>1787</v>
      </c>
      <c r="H49" s="20">
        <v>1787</v>
      </c>
      <c r="I49" s="20">
        <v>1901</v>
      </c>
      <c r="J49" s="19"/>
      <c r="K49" s="20">
        <v>1938</v>
      </c>
      <c r="L49" s="20">
        <v>1938</v>
      </c>
      <c r="M49" s="20">
        <v>1868</v>
      </c>
      <c r="N49" s="20">
        <v>1859</v>
      </c>
      <c r="O49" s="20">
        <v>1859</v>
      </c>
      <c r="P49" s="20">
        <v>1808</v>
      </c>
      <c r="Q49" s="20"/>
      <c r="R49" s="20">
        <v>1814</v>
      </c>
      <c r="S49" s="20">
        <v>1814</v>
      </c>
      <c r="T49" s="20">
        <v>1693</v>
      </c>
      <c r="U49" s="20">
        <v>1644</v>
      </c>
      <c r="V49" s="20">
        <v>1644</v>
      </c>
      <c r="W49" s="20">
        <v>1553</v>
      </c>
      <c r="X49" s="20"/>
      <c r="Y49" s="20">
        <v>1509</v>
      </c>
      <c r="Z49" s="20">
        <v>1509</v>
      </c>
      <c r="AA49" s="20">
        <v>1477</v>
      </c>
      <c r="AB49" s="20">
        <v>1479</v>
      </c>
      <c r="AC49" s="20">
        <v>1479</v>
      </c>
      <c r="AD49" s="20">
        <v>1461</v>
      </c>
      <c r="AE49" s="20"/>
      <c r="AF49" s="20">
        <v>1371</v>
      </c>
      <c r="AG49" s="20">
        <v>1371</v>
      </c>
      <c r="AH49" s="20">
        <v>1258</v>
      </c>
      <c r="AI49" s="20">
        <v>1180</v>
      </c>
      <c r="AJ49" s="20">
        <v>1180</v>
      </c>
      <c r="AK49" s="20">
        <v>1046</v>
      </c>
      <c r="AL49" s="20"/>
      <c r="AM49" s="20">
        <v>1000</v>
      </c>
      <c r="AN49" s="20">
        <v>1000</v>
      </c>
      <c r="AO49" s="20">
        <v>978</v>
      </c>
      <c r="AP49" s="20">
        <v>926</v>
      </c>
      <c r="AQ49" s="20">
        <v>926</v>
      </c>
      <c r="AR49" s="20">
        <v>370</v>
      </c>
      <c r="AS49" s="20"/>
      <c r="AT49" s="20">
        <v>377.4</v>
      </c>
      <c r="AU49" s="20">
        <v>377.4</v>
      </c>
      <c r="AV49" s="20">
        <v>355</v>
      </c>
      <c r="AW49" s="20">
        <v>343</v>
      </c>
      <c r="AX49" s="20">
        <v>343</v>
      </c>
      <c r="AY49" s="20">
        <v>323</v>
      </c>
      <c r="AZ49" s="20"/>
      <c r="BA49" s="20">
        <v>277.50400000000002</v>
      </c>
      <c r="BB49" s="20">
        <v>277.50400000000002</v>
      </c>
      <c r="BC49" s="20">
        <v>232</v>
      </c>
      <c r="BD49" s="20">
        <v>282</v>
      </c>
      <c r="BE49" s="20">
        <v>282</v>
      </c>
      <c r="BF49" s="20">
        <v>259</v>
      </c>
      <c r="BG49" s="20"/>
      <c r="BH49" s="20">
        <v>255</v>
      </c>
      <c r="BI49" s="20">
        <v>255</v>
      </c>
      <c r="BJ49" s="20">
        <v>209</v>
      </c>
      <c r="BK49" s="20">
        <v>222</v>
      </c>
      <c r="BL49" s="20">
        <v>222</v>
      </c>
      <c r="BM49" s="20">
        <v>216</v>
      </c>
    </row>
    <row r="50" spans="3:65" ht="4.4000000000000004" customHeight="1" x14ac:dyDescent="0.35">
      <c r="C50" s="3"/>
      <c r="D50" s="71"/>
      <c r="E50" s="8"/>
      <c r="F50" s="8"/>
      <c r="G50" s="8"/>
      <c r="H50" s="8"/>
      <c r="I50" s="8"/>
      <c r="J50" s="3"/>
      <c r="K50" s="8"/>
      <c r="L50" s="8"/>
      <c r="M50" s="8"/>
      <c r="N50" s="8"/>
      <c r="O50" s="8"/>
      <c r="P50" s="8"/>
      <c r="Q50" s="8"/>
      <c r="R50" s="8"/>
      <c r="S50" s="8"/>
      <c r="T50" s="8"/>
      <c r="U50" s="8"/>
      <c r="V50" s="8"/>
      <c r="W50" s="8"/>
      <c r="X50" s="8"/>
      <c r="Y50" s="8"/>
      <c r="Z50" s="8"/>
      <c r="AA50" s="8"/>
      <c r="AB50" s="8"/>
      <c r="AC50" s="8"/>
      <c r="AD50" s="8"/>
      <c r="AE50" s="8"/>
      <c r="AF50" s="8"/>
      <c r="AG50" s="8"/>
      <c r="AH50" s="8"/>
      <c r="AI50" s="8"/>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row>
    <row r="51" spans="3:65" ht="17.149999999999999" customHeight="1" x14ac:dyDescent="0.35">
      <c r="C51" s="3" t="s">
        <v>74</v>
      </c>
      <c r="D51" s="71">
        <v>59</v>
      </c>
      <c r="E51" s="8">
        <v>59</v>
      </c>
      <c r="F51" s="8">
        <v>47</v>
      </c>
      <c r="G51" s="8">
        <v>55</v>
      </c>
      <c r="H51" s="8">
        <v>55</v>
      </c>
      <c r="I51" s="8">
        <v>60</v>
      </c>
      <c r="J51" s="3"/>
      <c r="K51" s="8">
        <v>23</v>
      </c>
      <c r="L51" s="8">
        <v>23</v>
      </c>
      <c r="M51" s="8">
        <v>91</v>
      </c>
      <c r="N51" s="8">
        <v>101</v>
      </c>
      <c r="O51" s="8">
        <v>101</v>
      </c>
      <c r="P51" s="8">
        <v>112</v>
      </c>
      <c r="Q51" s="8"/>
      <c r="R51" s="8">
        <v>85</v>
      </c>
      <c r="S51" s="8">
        <v>85</v>
      </c>
      <c r="T51" s="8">
        <v>109</v>
      </c>
      <c r="U51" s="8">
        <v>112</v>
      </c>
      <c r="V51" s="8">
        <v>112</v>
      </c>
      <c r="W51" s="8">
        <v>134</v>
      </c>
      <c r="X51" s="8"/>
      <c r="Y51" s="8">
        <v>147</v>
      </c>
      <c r="Z51" s="8">
        <v>147</v>
      </c>
      <c r="AA51" s="8">
        <v>128</v>
      </c>
      <c r="AB51" s="8">
        <v>49</v>
      </c>
      <c r="AC51" s="8">
        <v>49</v>
      </c>
      <c r="AD51" s="8">
        <v>29</v>
      </c>
      <c r="AE51" s="8"/>
      <c r="AF51" s="8">
        <v>64</v>
      </c>
      <c r="AG51" s="8">
        <v>64</v>
      </c>
      <c r="AH51" s="8">
        <v>116</v>
      </c>
      <c r="AI51" s="8">
        <v>113</v>
      </c>
      <c r="AJ51" s="8">
        <v>113</v>
      </c>
      <c r="AK51" s="8">
        <v>132</v>
      </c>
      <c r="AL51" s="8"/>
      <c r="AM51" s="8">
        <v>127</v>
      </c>
      <c r="AN51" s="8">
        <v>127</v>
      </c>
      <c r="AO51" s="8">
        <v>128</v>
      </c>
      <c r="AP51" s="8">
        <v>131</v>
      </c>
      <c r="AQ51" s="8">
        <v>131</v>
      </c>
      <c r="AR51" s="8">
        <v>150</v>
      </c>
      <c r="AS51" s="8"/>
      <c r="AT51" s="8">
        <v>150.19900000000001</v>
      </c>
      <c r="AU51" s="8">
        <v>150.19900000000001</v>
      </c>
      <c r="AV51" s="8">
        <v>154</v>
      </c>
      <c r="AW51" s="8">
        <v>134</v>
      </c>
      <c r="AX51" s="8">
        <v>134</v>
      </c>
      <c r="AY51" s="8">
        <v>138</v>
      </c>
      <c r="AZ51" s="8"/>
      <c r="BA51" s="8">
        <v>171.315</v>
      </c>
      <c r="BB51" s="8">
        <v>171.315</v>
      </c>
      <c r="BC51" s="8"/>
      <c r="BD51" s="8"/>
      <c r="BE51" s="8"/>
      <c r="BF51" s="8"/>
      <c r="BG51" s="8"/>
      <c r="BH51" s="8">
        <v>113</v>
      </c>
      <c r="BI51" s="8">
        <v>113</v>
      </c>
      <c r="BJ51" s="8"/>
      <c r="BK51" s="8"/>
      <c r="BL51" s="8"/>
      <c r="BM51" s="8"/>
    </row>
    <row r="52" spans="3:65" ht="17.149999999999999" customHeight="1" x14ac:dyDescent="0.35">
      <c r="C52" s="3" t="s">
        <v>75</v>
      </c>
      <c r="D52" s="71">
        <v>31</v>
      </c>
      <c r="E52" s="8">
        <v>31</v>
      </c>
      <c r="F52" s="8">
        <v>38</v>
      </c>
      <c r="G52" s="8">
        <v>38</v>
      </c>
      <c r="H52" s="8">
        <v>38</v>
      </c>
      <c r="I52" s="8">
        <v>37</v>
      </c>
      <c r="J52" s="3"/>
      <c r="K52" s="8">
        <v>38</v>
      </c>
      <c r="L52" s="8">
        <v>38</v>
      </c>
      <c r="M52" s="8">
        <v>41</v>
      </c>
      <c r="N52" s="8">
        <v>41</v>
      </c>
      <c r="O52" s="8">
        <v>41</v>
      </c>
      <c r="P52" s="8">
        <v>42</v>
      </c>
      <c r="Q52" s="8"/>
      <c r="R52" s="8">
        <v>41</v>
      </c>
      <c r="S52" s="8">
        <v>41</v>
      </c>
      <c r="T52" s="8">
        <v>33</v>
      </c>
      <c r="U52" s="8">
        <v>32</v>
      </c>
      <c r="V52" s="8">
        <v>32</v>
      </c>
      <c r="W52" s="8">
        <v>32</v>
      </c>
      <c r="X52" s="8"/>
      <c r="Y52" s="8">
        <v>34</v>
      </c>
      <c r="Z52" s="8">
        <v>34</v>
      </c>
      <c r="AA52" s="8">
        <v>29</v>
      </c>
      <c r="AB52" s="8">
        <v>31</v>
      </c>
      <c r="AC52" s="8">
        <v>31</v>
      </c>
      <c r="AD52" s="8">
        <v>31</v>
      </c>
      <c r="AE52" s="8"/>
      <c r="AF52" s="8">
        <v>33</v>
      </c>
      <c r="AG52" s="8">
        <v>33</v>
      </c>
      <c r="AH52" s="8">
        <v>36</v>
      </c>
      <c r="AI52" s="8">
        <v>27</v>
      </c>
      <c r="AJ52" s="8">
        <v>27</v>
      </c>
      <c r="AK52" s="8">
        <v>19</v>
      </c>
      <c r="AL52" s="8"/>
      <c r="AM52" s="8">
        <v>17</v>
      </c>
      <c r="AN52" s="8">
        <v>17</v>
      </c>
      <c r="AO52" s="8">
        <v>21</v>
      </c>
      <c r="AP52" s="8">
        <v>22</v>
      </c>
      <c r="AQ52" s="8">
        <v>22</v>
      </c>
      <c r="AR52" s="8">
        <v>19</v>
      </c>
      <c r="AS52" s="8"/>
      <c r="AT52" s="8">
        <v>14.455</v>
      </c>
      <c r="AU52" s="8">
        <v>14.455</v>
      </c>
      <c r="AV52" s="8">
        <v>16</v>
      </c>
      <c r="AW52" s="8">
        <v>19</v>
      </c>
      <c r="AX52" s="8">
        <v>19</v>
      </c>
      <c r="AY52" s="8">
        <v>19</v>
      </c>
      <c r="AZ52" s="8"/>
      <c r="BA52" s="8">
        <v>24.000058132109</v>
      </c>
      <c r="BB52" s="8">
        <v>24.000058132109</v>
      </c>
      <c r="BC52" s="8"/>
      <c r="BD52" s="8"/>
      <c r="BE52" s="8"/>
      <c r="BF52" s="8"/>
      <c r="BG52" s="8"/>
      <c r="BH52" s="8">
        <v>25</v>
      </c>
      <c r="BI52" s="8">
        <v>25</v>
      </c>
      <c r="BJ52" s="8"/>
      <c r="BK52" s="8"/>
      <c r="BL52" s="8"/>
      <c r="BM52" s="8"/>
    </row>
    <row r="53" spans="3:65" ht="17.149999999999999" customHeight="1" x14ac:dyDescent="0.35">
      <c r="C53" s="3" t="s">
        <v>76</v>
      </c>
      <c r="D53" s="71">
        <v>54</v>
      </c>
      <c r="E53" s="8">
        <v>54</v>
      </c>
      <c r="F53" s="8">
        <v>64</v>
      </c>
      <c r="G53" s="8">
        <v>65</v>
      </c>
      <c r="H53" s="8">
        <v>65</v>
      </c>
      <c r="I53" s="8">
        <v>95</v>
      </c>
      <c r="J53" s="3"/>
      <c r="K53" s="8">
        <v>110</v>
      </c>
      <c r="L53" s="8">
        <v>110</v>
      </c>
      <c r="M53" s="8">
        <v>126</v>
      </c>
      <c r="N53" s="8">
        <v>125</v>
      </c>
      <c r="O53" s="8">
        <v>125</v>
      </c>
      <c r="P53" s="8">
        <v>127</v>
      </c>
      <c r="Q53" s="8"/>
      <c r="R53" s="8">
        <v>137</v>
      </c>
      <c r="S53" s="8">
        <v>137</v>
      </c>
      <c r="T53" s="8">
        <v>134</v>
      </c>
      <c r="U53" s="8">
        <v>135</v>
      </c>
      <c r="V53" s="8">
        <v>135</v>
      </c>
      <c r="W53" s="8">
        <v>127</v>
      </c>
      <c r="X53" s="8"/>
      <c r="Y53" s="8">
        <v>130</v>
      </c>
      <c r="Z53" s="8">
        <v>130</v>
      </c>
      <c r="AA53" s="8">
        <v>154</v>
      </c>
      <c r="AB53" s="8">
        <v>163</v>
      </c>
      <c r="AC53" s="8">
        <v>163</v>
      </c>
      <c r="AD53" s="8">
        <v>165</v>
      </c>
      <c r="AE53" s="8"/>
      <c r="AF53" s="8">
        <v>137</v>
      </c>
      <c r="AG53" s="8">
        <v>137</v>
      </c>
      <c r="AH53" s="8">
        <v>142</v>
      </c>
      <c r="AI53" s="8">
        <v>138</v>
      </c>
      <c r="AJ53" s="8">
        <v>138</v>
      </c>
      <c r="AK53" s="8">
        <v>115</v>
      </c>
      <c r="AL53" s="8"/>
      <c r="AM53" s="8">
        <v>118</v>
      </c>
      <c r="AN53" s="8">
        <v>118</v>
      </c>
      <c r="AO53" s="8">
        <v>161</v>
      </c>
      <c r="AP53" s="8">
        <v>158</v>
      </c>
      <c r="AQ53" s="8">
        <v>158</v>
      </c>
      <c r="AR53" s="8">
        <v>164</v>
      </c>
      <c r="AS53" s="8"/>
      <c r="AT53" s="8">
        <v>0</v>
      </c>
      <c r="AU53" s="8">
        <v>0</v>
      </c>
      <c r="AV53" s="8">
        <v>0</v>
      </c>
      <c r="AW53" s="8">
        <v>0</v>
      </c>
      <c r="AX53" s="8">
        <v>0</v>
      </c>
      <c r="AY53" s="8">
        <v>0</v>
      </c>
      <c r="AZ53" s="8"/>
      <c r="BA53" s="8">
        <v>0</v>
      </c>
      <c r="BB53" s="8">
        <v>0</v>
      </c>
      <c r="BC53" s="8">
        <v>0</v>
      </c>
      <c r="BD53" s="8">
        <v>0</v>
      </c>
      <c r="BE53" s="8">
        <v>0</v>
      </c>
      <c r="BF53" s="8">
        <v>0</v>
      </c>
      <c r="BG53" s="8"/>
      <c r="BH53" s="8">
        <v>5</v>
      </c>
      <c r="BI53" s="8">
        <v>5</v>
      </c>
      <c r="BJ53" s="8">
        <v>0</v>
      </c>
      <c r="BK53" s="8">
        <v>0</v>
      </c>
      <c r="BL53" s="8">
        <v>0</v>
      </c>
      <c r="BM53" s="8">
        <v>0</v>
      </c>
    </row>
    <row r="54" spans="3:65" ht="17.149999999999999" customHeight="1" x14ac:dyDescent="0.35">
      <c r="C54" s="3" t="s">
        <v>77</v>
      </c>
      <c r="D54" s="71">
        <v>99</v>
      </c>
      <c r="E54" s="8">
        <v>99</v>
      </c>
      <c r="F54" s="8">
        <v>99</v>
      </c>
      <c r="G54" s="8">
        <v>99</v>
      </c>
      <c r="H54" s="8">
        <v>99</v>
      </c>
      <c r="I54" s="8">
        <v>105</v>
      </c>
      <c r="J54" s="3"/>
      <c r="K54" s="8">
        <v>105</v>
      </c>
      <c r="L54" s="8">
        <v>105</v>
      </c>
      <c r="M54" s="8">
        <v>105</v>
      </c>
      <c r="N54" s="8">
        <v>105</v>
      </c>
      <c r="O54" s="8">
        <v>105</v>
      </c>
      <c r="P54" s="8">
        <v>0</v>
      </c>
      <c r="Q54" s="8"/>
      <c r="R54" s="8">
        <v>0</v>
      </c>
      <c r="S54" s="8">
        <v>0</v>
      </c>
      <c r="T54" s="8">
        <v>0</v>
      </c>
      <c r="U54" s="8">
        <v>0</v>
      </c>
      <c r="V54" s="8">
        <v>0</v>
      </c>
      <c r="W54" s="8">
        <v>0</v>
      </c>
      <c r="X54" s="8"/>
      <c r="Y54" s="8"/>
      <c r="Z54" s="8"/>
      <c r="AA54" s="8">
        <v>0</v>
      </c>
      <c r="AB54" s="8">
        <v>0</v>
      </c>
      <c r="AC54" s="8">
        <v>0</v>
      </c>
      <c r="AD54" s="8">
        <v>0</v>
      </c>
      <c r="AE54" s="8"/>
      <c r="AF54" s="8">
        <v>0</v>
      </c>
      <c r="AG54" s="8">
        <v>0</v>
      </c>
      <c r="AH54" s="8">
        <v>0</v>
      </c>
      <c r="AI54" s="8">
        <v>0</v>
      </c>
      <c r="AJ54" s="8">
        <v>0</v>
      </c>
      <c r="AK54" s="8">
        <v>0</v>
      </c>
      <c r="AL54" s="8"/>
      <c r="AM54" s="8">
        <v>24</v>
      </c>
      <c r="AN54" s="8">
        <v>24</v>
      </c>
      <c r="AO54" s="8">
        <v>24</v>
      </c>
      <c r="AP54" s="8">
        <v>23</v>
      </c>
      <c r="AQ54" s="8">
        <v>23</v>
      </c>
      <c r="AR54" s="8">
        <v>0</v>
      </c>
      <c r="AS54" s="8"/>
      <c r="AT54" s="8">
        <v>0</v>
      </c>
      <c r="AU54" s="8">
        <v>0</v>
      </c>
      <c r="AV54" s="8"/>
      <c r="AW54" s="8">
        <v>0</v>
      </c>
      <c r="AX54" s="8">
        <v>0</v>
      </c>
      <c r="AY54" s="8"/>
      <c r="AZ54" s="8"/>
      <c r="BA54" s="8">
        <v>0</v>
      </c>
      <c r="BB54" s="8">
        <v>0</v>
      </c>
      <c r="BC54" s="8"/>
      <c r="BD54" s="8"/>
      <c r="BE54" s="8"/>
      <c r="BF54" s="8"/>
      <c r="BG54" s="8"/>
      <c r="BH54" s="8">
        <v>33</v>
      </c>
      <c r="BI54" s="8">
        <v>33</v>
      </c>
      <c r="BJ54" s="8"/>
      <c r="BK54" s="8"/>
      <c r="BL54" s="8"/>
      <c r="BM54" s="8"/>
    </row>
    <row r="55" spans="3:65" ht="17.149999999999999" customHeight="1" x14ac:dyDescent="0.35">
      <c r="C55" s="3" t="s">
        <v>78</v>
      </c>
      <c r="D55" s="71">
        <v>95</v>
      </c>
      <c r="E55" s="8">
        <v>95</v>
      </c>
      <c r="F55" s="8">
        <v>88</v>
      </c>
      <c r="G55" s="8">
        <v>78</v>
      </c>
      <c r="H55" s="8">
        <v>78</v>
      </c>
      <c r="I55" s="8">
        <v>79</v>
      </c>
      <c r="J55" s="3"/>
      <c r="K55" s="8">
        <v>81</v>
      </c>
      <c r="L55" s="8">
        <v>81</v>
      </c>
      <c r="M55" s="8">
        <v>74</v>
      </c>
      <c r="N55" s="8">
        <v>78</v>
      </c>
      <c r="O55" s="8">
        <v>78</v>
      </c>
      <c r="P55" s="8">
        <v>79</v>
      </c>
      <c r="Q55" s="8"/>
      <c r="R55" s="8">
        <v>85</v>
      </c>
      <c r="S55" s="8">
        <v>85</v>
      </c>
      <c r="T55" s="8">
        <v>90</v>
      </c>
      <c r="U55" s="8">
        <v>90</v>
      </c>
      <c r="V55" s="8">
        <v>90</v>
      </c>
      <c r="W55" s="8">
        <v>79</v>
      </c>
      <c r="X55" s="8"/>
      <c r="Y55" s="8">
        <v>84</v>
      </c>
      <c r="Z55" s="8">
        <v>84</v>
      </c>
      <c r="AA55" s="8">
        <v>85</v>
      </c>
      <c r="AB55" s="8">
        <v>88</v>
      </c>
      <c r="AC55" s="8">
        <v>88</v>
      </c>
      <c r="AD55" s="8">
        <v>91</v>
      </c>
      <c r="AE55" s="8"/>
      <c r="AF55" s="8">
        <v>96</v>
      </c>
      <c r="AG55" s="8">
        <v>96</v>
      </c>
      <c r="AH55" s="8">
        <v>88</v>
      </c>
      <c r="AI55" s="8">
        <v>90</v>
      </c>
      <c r="AJ55" s="8">
        <v>90</v>
      </c>
      <c r="AK55" s="8">
        <v>72</v>
      </c>
      <c r="AL55" s="8"/>
      <c r="AM55" s="8">
        <v>4</v>
      </c>
      <c r="AN55" s="8">
        <v>4</v>
      </c>
      <c r="AO55" s="8">
        <v>0</v>
      </c>
      <c r="AP55" s="8">
        <v>0</v>
      </c>
      <c r="AQ55" s="8">
        <v>0</v>
      </c>
      <c r="AR55" s="8">
        <v>0</v>
      </c>
      <c r="AS55" s="8"/>
      <c r="AT55" s="8">
        <v>2.702</v>
      </c>
      <c r="AU55" s="8">
        <v>2.702</v>
      </c>
      <c r="AV55" s="8">
        <v>0</v>
      </c>
      <c r="AW55" s="8">
        <v>0</v>
      </c>
      <c r="AX55" s="8">
        <v>0</v>
      </c>
      <c r="AY55" s="8">
        <v>0</v>
      </c>
      <c r="AZ55" s="8"/>
      <c r="BA55" s="8">
        <v>0</v>
      </c>
      <c r="BB55" s="8"/>
      <c r="BC55" s="8"/>
      <c r="BD55" s="8"/>
      <c r="BE55" s="8"/>
      <c r="BF55" s="8"/>
      <c r="BG55" s="8"/>
      <c r="BH55" s="8">
        <v>0</v>
      </c>
      <c r="BI55" s="8"/>
      <c r="BJ55" s="8"/>
      <c r="BK55" s="8"/>
      <c r="BL55" s="8"/>
      <c r="BM55" s="8"/>
    </row>
    <row r="56" spans="3:65" ht="17.149999999999999" customHeight="1" x14ac:dyDescent="0.35">
      <c r="C56" s="24" t="s">
        <v>149</v>
      </c>
      <c r="D56" s="75">
        <v>907</v>
      </c>
      <c r="E56" s="25">
        <v>907</v>
      </c>
      <c r="F56" s="25">
        <f>1335-395</f>
        <v>940</v>
      </c>
      <c r="G56" s="25">
        <f>1312-395</f>
        <v>917</v>
      </c>
      <c r="H56" s="25">
        <f>1312-395</f>
        <v>917</v>
      </c>
      <c r="I56" s="25">
        <f>1137-395</f>
        <v>742</v>
      </c>
      <c r="J56" s="24"/>
      <c r="K56" s="25">
        <v>742</v>
      </c>
      <c r="L56" s="25">
        <v>742</v>
      </c>
      <c r="M56" s="25">
        <v>802</v>
      </c>
      <c r="N56" s="25">
        <v>771</v>
      </c>
      <c r="O56" s="25">
        <v>771</v>
      </c>
      <c r="P56" s="25">
        <v>785</v>
      </c>
      <c r="Q56" s="25"/>
      <c r="R56" s="25">
        <v>743</v>
      </c>
      <c r="S56" s="25">
        <v>743</v>
      </c>
      <c r="T56" s="25">
        <v>730</v>
      </c>
      <c r="U56" s="25">
        <v>696</v>
      </c>
      <c r="V56" s="25">
        <v>696</v>
      </c>
      <c r="W56" s="25">
        <v>675</v>
      </c>
      <c r="X56" s="25"/>
      <c r="Y56" s="25">
        <v>609</v>
      </c>
      <c r="Z56" s="25">
        <v>609</v>
      </c>
      <c r="AA56" s="25">
        <v>636</v>
      </c>
      <c r="AB56" s="25">
        <v>687</v>
      </c>
      <c r="AC56" s="25">
        <v>687</v>
      </c>
      <c r="AD56" s="25">
        <v>715</v>
      </c>
      <c r="AE56" s="25"/>
      <c r="AF56" s="25">
        <v>558</v>
      </c>
      <c r="AG56" s="25">
        <v>558</v>
      </c>
      <c r="AH56" s="25">
        <v>699</v>
      </c>
      <c r="AI56" s="25">
        <v>792</v>
      </c>
      <c r="AJ56" s="25">
        <v>792</v>
      </c>
      <c r="AK56" s="25">
        <v>697</v>
      </c>
      <c r="AL56" s="25"/>
      <c r="AM56" s="25">
        <v>303</v>
      </c>
      <c r="AN56" s="25">
        <v>303</v>
      </c>
      <c r="AO56" s="25">
        <v>371</v>
      </c>
      <c r="AP56" s="25">
        <v>474</v>
      </c>
      <c r="AQ56" s="25">
        <v>474</v>
      </c>
      <c r="AR56" s="25">
        <v>538</v>
      </c>
      <c r="AS56" s="25"/>
      <c r="AT56" s="25">
        <v>468.71499999999997</v>
      </c>
      <c r="AU56" s="25">
        <v>468.71499999999997</v>
      </c>
      <c r="AV56" s="25">
        <v>451</v>
      </c>
      <c r="AW56" s="25">
        <v>489</v>
      </c>
      <c r="AX56" s="25">
        <v>489</v>
      </c>
      <c r="AY56" s="25">
        <v>495</v>
      </c>
      <c r="AZ56" s="25"/>
      <c r="BA56" s="25">
        <v>394.92</v>
      </c>
      <c r="BB56" s="25">
        <v>394.92</v>
      </c>
      <c r="BC56" s="25"/>
      <c r="BD56" s="25"/>
      <c r="BE56" s="25"/>
      <c r="BF56" s="25"/>
      <c r="BG56" s="25"/>
      <c r="BH56" s="25">
        <v>496</v>
      </c>
      <c r="BI56" s="25">
        <v>496</v>
      </c>
      <c r="BJ56" s="25"/>
      <c r="BK56" s="25"/>
      <c r="BL56" s="25"/>
      <c r="BM56" s="25"/>
    </row>
    <row r="57" spans="3:65" ht="17.149999999999999" customHeight="1" x14ac:dyDescent="0.35">
      <c r="C57" s="19" t="s">
        <v>79</v>
      </c>
      <c r="D57" s="74">
        <f>SUM(D51:D56)</f>
        <v>1245</v>
      </c>
      <c r="E57" s="20">
        <f>SUM(E51:E56)</f>
        <v>1245</v>
      </c>
      <c r="F57" s="20">
        <f t="shared" ref="F57:I57" si="6">SUM(F51:F56)</f>
        <v>1276</v>
      </c>
      <c r="G57" s="20">
        <f t="shared" si="6"/>
        <v>1252</v>
      </c>
      <c r="H57" s="20">
        <f t="shared" si="6"/>
        <v>1252</v>
      </c>
      <c r="I57" s="20">
        <f t="shared" si="6"/>
        <v>1118</v>
      </c>
      <c r="J57" s="19"/>
      <c r="K57" s="20">
        <f t="shared" ref="K57:L57" si="7">SUM(K51:K56)</f>
        <v>1099</v>
      </c>
      <c r="L57" s="20">
        <f t="shared" si="7"/>
        <v>1099</v>
      </c>
      <c r="M57" s="20">
        <v>1239</v>
      </c>
      <c r="N57" s="20">
        <v>1221</v>
      </c>
      <c r="O57" s="20">
        <v>1221</v>
      </c>
      <c r="P57" s="20">
        <v>1145</v>
      </c>
      <c r="Q57" s="20"/>
      <c r="R57" s="20">
        <v>1091</v>
      </c>
      <c r="S57" s="20">
        <v>1091</v>
      </c>
      <c r="T57" s="20">
        <v>1096</v>
      </c>
      <c r="U57" s="20">
        <v>1065</v>
      </c>
      <c r="V57" s="20">
        <v>1065</v>
      </c>
      <c r="W57" s="20">
        <v>1047</v>
      </c>
      <c r="X57" s="20"/>
      <c r="Y57" s="20">
        <v>1004</v>
      </c>
      <c r="Z57" s="20">
        <v>1004</v>
      </c>
      <c r="AA57" s="20">
        <v>1032</v>
      </c>
      <c r="AB57" s="20">
        <v>1018</v>
      </c>
      <c r="AC57" s="20">
        <v>1018</v>
      </c>
      <c r="AD57" s="20">
        <v>1031</v>
      </c>
      <c r="AE57" s="20"/>
      <c r="AF57" s="20">
        <v>888</v>
      </c>
      <c r="AG57" s="20">
        <v>888</v>
      </c>
      <c r="AH57" s="20">
        <v>1081</v>
      </c>
      <c r="AI57" s="20">
        <v>1160</v>
      </c>
      <c r="AJ57" s="20">
        <v>1160</v>
      </c>
      <c r="AK57" s="20">
        <v>1035</v>
      </c>
      <c r="AL57" s="20"/>
      <c r="AM57" s="20">
        <v>593</v>
      </c>
      <c r="AN57" s="20">
        <v>593</v>
      </c>
      <c r="AO57" s="20">
        <v>705</v>
      </c>
      <c r="AP57" s="20">
        <v>808</v>
      </c>
      <c r="AQ57" s="20">
        <v>808</v>
      </c>
      <c r="AR57" s="20">
        <v>871</v>
      </c>
      <c r="AS57" s="20"/>
      <c r="AT57" s="20">
        <v>636.07100000000003</v>
      </c>
      <c r="AU57" s="20">
        <v>636.07100000000003</v>
      </c>
      <c r="AV57" s="20">
        <v>621</v>
      </c>
      <c r="AW57" s="20">
        <v>642</v>
      </c>
      <c r="AX57" s="20">
        <v>642</v>
      </c>
      <c r="AY57" s="20">
        <v>652</v>
      </c>
      <c r="AZ57" s="20"/>
      <c r="BA57" s="20">
        <v>590.23505813210897</v>
      </c>
      <c r="BB57" s="20">
        <v>590.23505813210897</v>
      </c>
      <c r="BC57" s="20">
        <v>598</v>
      </c>
      <c r="BD57" s="20">
        <v>548</v>
      </c>
      <c r="BE57" s="20">
        <v>548</v>
      </c>
      <c r="BF57" s="20">
        <v>644</v>
      </c>
      <c r="BG57" s="20"/>
      <c r="BH57" s="20">
        <v>672</v>
      </c>
      <c r="BI57" s="20">
        <v>672</v>
      </c>
      <c r="BJ57" s="20">
        <v>725</v>
      </c>
      <c r="BK57" s="20">
        <v>816</v>
      </c>
      <c r="BL57" s="20">
        <v>816</v>
      </c>
      <c r="BM57" s="20">
        <v>941</v>
      </c>
    </row>
    <row r="58" spans="3:65" ht="4.4000000000000004" customHeight="1" x14ac:dyDescent="0.35">
      <c r="C58" s="3"/>
      <c r="D58" s="71"/>
      <c r="E58" s="8"/>
      <c r="F58" s="8"/>
      <c r="G58" s="8"/>
      <c r="H58" s="8"/>
      <c r="I58" s="8"/>
      <c r="J58" s="3"/>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row>
    <row r="59" spans="3:65" ht="17.149999999999999" customHeight="1" x14ac:dyDescent="0.35">
      <c r="C59" s="3" t="s">
        <v>149</v>
      </c>
      <c r="D59" s="71"/>
      <c r="E59" s="8"/>
      <c r="F59" s="8"/>
      <c r="G59" s="8"/>
      <c r="H59" s="8"/>
      <c r="I59" s="8"/>
      <c r="J59" s="3"/>
      <c r="K59" s="8">
        <v>0</v>
      </c>
      <c r="L59" s="8">
        <v>0</v>
      </c>
      <c r="M59" s="8">
        <v>0</v>
      </c>
      <c r="N59" s="8">
        <v>0</v>
      </c>
      <c r="O59" s="8">
        <v>0</v>
      </c>
      <c r="P59" s="8">
        <v>0</v>
      </c>
      <c r="Q59" s="8"/>
      <c r="R59" s="8">
        <v>0</v>
      </c>
      <c r="S59" s="8">
        <v>0</v>
      </c>
      <c r="T59" s="8">
        <v>0</v>
      </c>
      <c r="U59" s="8">
        <v>0</v>
      </c>
      <c r="V59" s="8">
        <v>0</v>
      </c>
      <c r="W59" s="8">
        <v>0</v>
      </c>
      <c r="X59" s="8"/>
      <c r="Y59" s="8">
        <v>0</v>
      </c>
      <c r="Z59" s="8">
        <v>0</v>
      </c>
      <c r="AA59" s="8">
        <v>0</v>
      </c>
      <c r="AB59" s="8">
        <v>0</v>
      </c>
      <c r="AC59" s="8">
        <v>0</v>
      </c>
      <c r="AD59" s="8">
        <v>0</v>
      </c>
      <c r="AE59" s="8"/>
      <c r="AF59" s="8">
        <v>0</v>
      </c>
      <c r="AG59" s="8">
        <v>0</v>
      </c>
      <c r="AH59" s="8">
        <v>0</v>
      </c>
      <c r="AI59" s="8">
        <v>0</v>
      </c>
      <c r="AJ59" s="8">
        <v>0</v>
      </c>
      <c r="AK59" s="8">
        <v>0</v>
      </c>
      <c r="AL59" s="8"/>
      <c r="AM59" s="8">
        <v>350</v>
      </c>
      <c r="AN59" s="8">
        <v>350</v>
      </c>
      <c r="AO59" s="8">
        <v>350</v>
      </c>
      <c r="AP59" s="8">
        <v>350</v>
      </c>
      <c r="AQ59" s="8">
        <v>350</v>
      </c>
      <c r="AR59" s="8">
        <v>850</v>
      </c>
      <c r="AS59" s="8"/>
      <c r="AT59" s="8">
        <v>0</v>
      </c>
      <c r="AU59" s="8">
        <v>0</v>
      </c>
      <c r="AV59" s="8"/>
      <c r="AW59" s="8">
        <v>0</v>
      </c>
      <c r="AX59" s="8">
        <v>0</v>
      </c>
      <c r="AY59" s="8">
        <v>0</v>
      </c>
      <c r="AZ59" s="8"/>
      <c r="BA59" s="8">
        <v>0</v>
      </c>
      <c r="BB59" s="8">
        <v>0</v>
      </c>
      <c r="BC59" s="8"/>
      <c r="BD59" s="8"/>
      <c r="BE59" s="8"/>
      <c r="BF59" s="8"/>
      <c r="BG59" s="8"/>
      <c r="BH59" s="8">
        <v>0</v>
      </c>
      <c r="BI59" s="8">
        <v>0</v>
      </c>
      <c r="BJ59" s="8"/>
      <c r="BK59" s="8"/>
      <c r="BL59" s="8"/>
      <c r="BM59" s="8"/>
    </row>
    <row r="60" spans="3:65" ht="17.149999999999999" customHeight="1" x14ac:dyDescent="0.35">
      <c r="C60" s="3" t="s">
        <v>80</v>
      </c>
      <c r="D60" s="71">
        <v>278</v>
      </c>
      <c r="E60" s="8">
        <v>278</v>
      </c>
      <c r="F60" s="8">
        <v>340</v>
      </c>
      <c r="G60" s="8">
        <v>278</v>
      </c>
      <c r="H60" s="8">
        <v>278</v>
      </c>
      <c r="I60" s="8">
        <v>266</v>
      </c>
      <c r="J60" s="3"/>
      <c r="K60" s="8">
        <v>278</v>
      </c>
      <c r="L60" s="8">
        <v>278</v>
      </c>
      <c r="M60" s="8">
        <v>292</v>
      </c>
      <c r="N60" s="8">
        <v>300</v>
      </c>
      <c r="O60" s="8">
        <v>300</v>
      </c>
      <c r="P60" s="8">
        <v>282</v>
      </c>
      <c r="Q60" s="8"/>
      <c r="R60" s="8">
        <v>251</v>
      </c>
      <c r="S60" s="8">
        <v>251</v>
      </c>
      <c r="T60" s="8">
        <v>250</v>
      </c>
      <c r="U60" s="8">
        <v>241</v>
      </c>
      <c r="V60" s="8">
        <v>241</v>
      </c>
      <c r="W60" s="8">
        <v>221</v>
      </c>
      <c r="X60" s="8"/>
      <c r="Y60" s="8">
        <v>180</v>
      </c>
      <c r="Z60" s="8">
        <v>180</v>
      </c>
      <c r="AA60" s="8">
        <v>192</v>
      </c>
      <c r="AB60" s="8">
        <v>172</v>
      </c>
      <c r="AC60" s="8">
        <v>172</v>
      </c>
      <c r="AD60" s="8">
        <v>227</v>
      </c>
      <c r="AE60" s="8"/>
      <c r="AF60" s="8">
        <v>207</v>
      </c>
      <c r="AG60" s="8">
        <v>207</v>
      </c>
      <c r="AH60" s="8">
        <v>267</v>
      </c>
      <c r="AI60" s="8">
        <v>278</v>
      </c>
      <c r="AJ60" s="8">
        <v>278</v>
      </c>
      <c r="AK60" s="8">
        <v>257</v>
      </c>
      <c r="AL60" s="8"/>
      <c r="AM60" s="8">
        <v>291</v>
      </c>
      <c r="AN60" s="8">
        <v>291</v>
      </c>
      <c r="AO60" s="8">
        <v>277</v>
      </c>
      <c r="AP60" s="8">
        <v>306</v>
      </c>
      <c r="AQ60" s="8">
        <v>306</v>
      </c>
      <c r="AR60" s="8">
        <v>226</v>
      </c>
      <c r="AS60" s="8"/>
      <c r="AT60" s="8">
        <v>216.46600000000001</v>
      </c>
      <c r="AU60" s="8">
        <v>216.46600000000001</v>
      </c>
      <c r="AV60" s="8">
        <v>204</v>
      </c>
      <c r="AW60" s="8">
        <v>231</v>
      </c>
      <c r="AX60" s="8">
        <v>231</v>
      </c>
      <c r="AY60" s="8">
        <v>178</v>
      </c>
      <c r="AZ60" s="8"/>
      <c r="BA60" s="8">
        <v>188.15299999999999</v>
      </c>
      <c r="BB60" s="8">
        <v>188.15299999999999</v>
      </c>
      <c r="BC60" s="8">
        <v>136</v>
      </c>
      <c r="BD60" s="8">
        <v>140</v>
      </c>
      <c r="BE60" s="8">
        <v>140</v>
      </c>
      <c r="BF60" s="8">
        <v>123</v>
      </c>
      <c r="BG60" s="8"/>
      <c r="BH60" s="8">
        <v>187</v>
      </c>
      <c r="BI60" s="8">
        <v>187</v>
      </c>
      <c r="BJ60" s="8">
        <v>140</v>
      </c>
      <c r="BK60" s="8">
        <v>147</v>
      </c>
      <c r="BL60" s="8">
        <v>147</v>
      </c>
      <c r="BM60" s="8">
        <v>136</v>
      </c>
    </row>
    <row r="61" spans="3:65" ht="17.149999999999999" customHeight="1" x14ac:dyDescent="0.35">
      <c r="C61" s="3" t="s">
        <v>78</v>
      </c>
      <c r="D61" s="71">
        <v>24</v>
      </c>
      <c r="E61" s="8">
        <v>24</v>
      </c>
      <c r="F61" s="8">
        <v>25</v>
      </c>
      <c r="G61" s="8">
        <v>25</v>
      </c>
      <c r="H61" s="8">
        <v>25</v>
      </c>
      <c r="I61" s="8">
        <v>24</v>
      </c>
      <c r="J61" s="3"/>
      <c r="K61" s="8">
        <v>27</v>
      </c>
      <c r="L61" s="8">
        <v>27</v>
      </c>
      <c r="M61" s="8">
        <v>20</v>
      </c>
      <c r="N61" s="8">
        <v>20</v>
      </c>
      <c r="O61" s="8">
        <v>20</v>
      </c>
      <c r="P61" s="8">
        <v>21</v>
      </c>
      <c r="Q61" s="8"/>
      <c r="R61" s="8">
        <v>21</v>
      </c>
      <c r="S61" s="8">
        <v>21</v>
      </c>
      <c r="T61" s="8">
        <v>21</v>
      </c>
      <c r="U61" s="8">
        <v>20</v>
      </c>
      <c r="V61" s="8">
        <v>20</v>
      </c>
      <c r="W61" s="8">
        <v>20</v>
      </c>
      <c r="X61" s="8"/>
      <c r="Y61" s="8">
        <v>18</v>
      </c>
      <c r="Z61" s="8">
        <v>18</v>
      </c>
      <c r="AA61" s="8">
        <v>17</v>
      </c>
      <c r="AB61" s="8">
        <v>13</v>
      </c>
      <c r="AC61" s="8">
        <v>13</v>
      </c>
      <c r="AD61" s="8">
        <v>13</v>
      </c>
      <c r="AE61" s="8"/>
      <c r="AF61" s="8">
        <v>15</v>
      </c>
      <c r="AG61" s="8">
        <v>15</v>
      </c>
      <c r="AH61" s="8">
        <v>10</v>
      </c>
      <c r="AI61" s="8">
        <v>9</v>
      </c>
      <c r="AJ61" s="8">
        <v>9</v>
      </c>
      <c r="AK61" s="8">
        <v>18</v>
      </c>
      <c r="AL61" s="8"/>
      <c r="AM61" s="8">
        <v>1</v>
      </c>
      <c r="AN61" s="8">
        <v>1</v>
      </c>
      <c r="AO61" s="8">
        <v>0</v>
      </c>
      <c r="AP61" s="8">
        <v>0</v>
      </c>
      <c r="AQ61" s="8">
        <v>0</v>
      </c>
      <c r="AR61" s="8">
        <v>0</v>
      </c>
      <c r="AS61" s="8"/>
      <c r="AT61" s="8">
        <v>0.79900000000000004</v>
      </c>
      <c r="AU61" s="8">
        <v>0.79900000000000004</v>
      </c>
      <c r="AV61" s="8">
        <v>0</v>
      </c>
      <c r="AW61" s="8">
        <v>0</v>
      </c>
      <c r="AX61" s="8">
        <v>0</v>
      </c>
      <c r="AY61" s="8">
        <v>0</v>
      </c>
      <c r="AZ61" s="8"/>
      <c r="BA61" s="8">
        <v>0</v>
      </c>
      <c r="BB61" s="8"/>
      <c r="BC61" s="8"/>
      <c r="BD61" s="8"/>
      <c r="BE61" s="8"/>
      <c r="BF61" s="8"/>
      <c r="BG61" s="8"/>
      <c r="BH61" s="8">
        <v>0</v>
      </c>
      <c r="BI61" s="8"/>
      <c r="BJ61" s="8"/>
      <c r="BK61" s="8"/>
      <c r="BL61" s="8"/>
      <c r="BM61" s="8"/>
    </row>
    <row r="62" spans="3:65" ht="17.149999999999999" customHeight="1" x14ac:dyDescent="0.35">
      <c r="C62" s="3" t="s">
        <v>81</v>
      </c>
      <c r="D62" s="71">
        <v>5</v>
      </c>
      <c r="E62" s="8">
        <v>5</v>
      </c>
      <c r="F62" s="8">
        <v>1</v>
      </c>
      <c r="G62" s="8">
        <v>10</v>
      </c>
      <c r="H62" s="8">
        <v>10</v>
      </c>
      <c r="I62" s="8">
        <v>34</v>
      </c>
      <c r="J62" s="3"/>
      <c r="K62" s="8">
        <v>37</v>
      </c>
      <c r="L62" s="8">
        <v>37</v>
      </c>
      <c r="M62" s="8">
        <v>59</v>
      </c>
      <c r="N62" s="8">
        <v>57</v>
      </c>
      <c r="O62" s="8">
        <v>57</v>
      </c>
      <c r="P62" s="8">
        <v>32</v>
      </c>
      <c r="Q62" s="8"/>
      <c r="R62" s="8">
        <v>23</v>
      </c>
      <c r="S62" s="8">
        <v>23</v>
      </c>
      <c r="T62" s="8">
        <v>37</v>
      </c>
      <c r="U62" s="8">
        <v>35</v>
      </c>
      <c r="V62" s="8">
        <v>35</v>
      </c>
      <c r="W62" s="8">
        <v>34</v>
      </c>
      <c r="X62" s="8"/>
      <c r="Y62" s="8">
        <v>30</v>
      </c>
      <c r="Z62" s="8">
        <v>30</v>
      </c>
      <c r="AA62" s="8">
        <v>30</v>
      </c>
      <c r="AB62" s="8">
        <v>27</v>
      </c>
      <c r="AC62" s="8">
        <v>27</v>
      </c>
      <c r="AD62" s="8">
        <v>29</v>
      </c>
      <c r="AE62" s="8"/>
      <c r="AF62" s="8">
        <v>18</v>
      </c>
      <c r="AG62" s="8">
        <v>18</v>
      </c>
      <c r="AH62" s="8">
        <v>29</v>
      </c>
      <c r="AI62" s="8">
        <v>25</v>
      </c>
      <c r="AJ62" s="8">
        <v>25</v>
      </c>
      <c r="AK62" s="8">
        <v>18</v>
      </c>
      <c r="AL62" s="8"/>
      <c r="AM62" s="8">
        <v>12</v>
      </c>
      <c r="AN62" s="8">
        <v>12</v>
      </c>
      <c r="AO62" s="8">
        <v>22</v>
      </c>
      <c r="AP62" s="8">
        <v>13</v>
      </c>
      <c r="AQ62" s="8">
        <v>13</v>
      </c>
      <c r="AR62" s="8">
        <v>6</v>
      </c>
      <c r="AS62" s="8"/>
      <c r="AT62" s="8">
        <v>7.4409999999999998</v>
      </c>
      <c r="AU62" s="8">
        <v>7.4409999999999998</v>
      </c>
      <c r="AV62" s="8">
        <v>11</v>
      </c>
      <c r="AW62" s="8">
        <v>11</v>
      </c>
      <c r="AX62" s="8">
        <v>11</v>
      </c>
      <c r="AY62" s="8">
        <v>11</v>
      </c>
      <c r="AZ62" s="8"/>
      <c r="BA62" s="8">
        <v>9.3379999999999992</v>
      </c>
      <c r="BB62" s="8">
        <v>9.3379999999999992</v>
      </c>
      <c r="BC62" s="8">
        <v>0</v>
      </c>
      <c r="BD62" s="8">
        <v>0</v>
      </c>
      <c r="BE62" s="8">
        <v>0</v>
      </c>
      <c r="BF62" s="8">
        <v>0</v>
      </c>
      <c r="BG62" s="8"/>
      <c r="BH62" s="8">
        <v>11</v>
      </c>
      <c r="BI62" s="8">
        <v>11</v>
      </c>
      <c r="BJ62" s="8">
        <v>0</v>
      </c>
      <c r="BK62" s="8">
        <v>0</v>
      </c>
      <c r="BL62" s="8">
        <v>0</v>
      </c>
      <c r="BM62" s="8">
        <v>0</v>
      </c>
    </row>
    <row r="63" spans="3:65" ht="17.149999999999999" customHeight="1" x14ac:dyDescent="0.35">
      <c r="C63" s="3" t="s">
        <v>77</v>
      </c>
      <c r="D63" s="71">
        <v>7</v>
      </c>
      <c r="E63" s="8">
        <v>7</v>
      </c>
      <c r="F63" s="8">
        <v>7</v>
      </c>
      <c r="G63" s="8">
        <v>7</v>
      </c>
      <c r="H63" s="8">
        <v>7</v>
      </c>
      <c r="I63" s="8">
        <v>7</v>
      </c>
      <c r="J63" s="3"/>
      <c r="K63" s="8">
        <v>7</v>
      </c>
      <c r="L63" s="8">
        <v>7</v>
      </c>
      <c r="M63" s="8">
        <v>7</v>
      </c>
      <c r="N63" s="8">
        <v>7</v>
      </c>
      <c r="O63" s="8">
        <v>7</v>
      </c>
      <c r="P63" s="8">
        <v>0</v>
      </c>
      <c r="Q63" s="8"/>
      <c r="R63" s="8">
        <v>0</v>
      </c>
      <c r="S63" s="8">
        <v>0</v>
      </c>
      <c r="T63" s="8">
        <v>0</v>
      </c>
      <c r="U63" s="8">
        <v>0</v>
      </c>
      <c r="V63" s="8">
        <v>0</v>
      </c>
      <c r="W63" s="8">
        <v>0</v>
      </c>
      <c r="X63" s="8"/>
      <c r="Y63" s="8">
        <v>0</v>
      </c>
      <c r="Z63" s="8">
        <v>0</v>
      </c>
      <c r="AA63" s="8">
        <v>0</v>
      </c>
      <c r="AB63" s="8">
        <v>0</v>
      </c>
      <c r="AC63" s="8">
        <v>0</v>
      </c>
      <c r="AD63" s="8">
        <v>0</v>
      </c>
      <c r="AE63" s="8"/>
      <c r="AF63" s="8">
        <v>24</v>
      </c>
      <c r="AG63" s="8">
        <v>24</v>
      </c>
      <c r="AH63" s="8">
        <v>24</v>
      </c>
      <c r="AI63" s="8">
        <v>24</v>
      </c>
      <c r="AJ63" s="8">
        <v>24</v>
      </c>
      <c r="AK63" s="8">
        <v>24</v>
      </c>
      <c r="AL63" s="8"/>
      <c r="AM63" s="8">
        <v>24</v>
      </c>
      <c r="AN63" s="8">
        <v>24</v>
      </c>
      <c r="AO63" s="8">
        <v>24</v>
      </c>
      <c r="AP63" s="8">
        <v>24</v>
      </c>
      <c r="AQ63" s="8">
        <v>24</v>
      </c>
      <c r="AR63" s="8">
        <v>0</v>
      </c>
      <c r="AS63" s="8"/>
      <c r="AT63" s="8">
        <v>0</v>
      </c>
      <c r="AU63" s="8">
        <v>0</v>
      </c>
      <c r="AV63" s="8">
        <v>0</v>
      </c>
      <c r="AW63" s="8">
        <v>0</v>
      </c>
      <c r="AX63" s="8">
        <v>0</v>
      </c>
      <c r="AY63" s="8">
        <v>36</v>
      </c>
      <c r="AZ63" s="8"/>
      <c r="BA63" s="8">
        <v>33.536999999999999</v>
      </c>
      <c r="BB63" s="8">
        <v>33.536999999999999</v>
      </c>
      <c r="BC63" s="8">
        <v>0</v>
      </c>
      <c r="BD63" s="8">
        <v>0</v>
      </c>
      <c r="BE63" s="8">
        <v>0</v>
      </c>
      <c r="BF63" s="8">
        <v>0</v>
      </c>
      <c r="BG63" s="8"/>
      <c r="BH63" s="8">
        <v>28</v>
      </c>
      <c r="BI63" s="8">
        <v>28</v>
      </c>
      <c r="BJ63" s="8">
        <v>0</v>
      </c>
      <c r="BK63" s="8">
        <v>0</v>
      </c>
      <c r="BL63" s="8">
        <v>0</v>
      </c>
      <c r="BM63" s="8">
        <v>0</v>
      </c>
    </row>
    <row r="64" spans="3:65" ht="17.149999999999999" customHeight="1" x14ac:dyDescent="0.35">
      <c r="C64" s="3" t="s">
        <v>75</v>
      </c>
      <c r="D64" s="71">
        <v>7</v>
      </c>
      <c r="E64" s="8">
        <v>7</v>
      </c>
      <c r="F64" s="8">
        <v>4</v>
      </c>
      <c r="G64" s="8">
        <v>31</v>
      </c>
      <c r="H64" s="8">
        <v>31</v>
      </c>
      <c r="I64" s="8">
        <v>6</v>
      </c>
      <c r="J64" s="3"/>
      <c r="K64" s="8">
        <v>9</v>
      </c>
      <c r="L64" s="8">
        <v>9</v>
      </c>
      <c r="M64" s="8">
        <v>5</v>
      </c>
      <c r="N64" s="8">
        <v>5</v>
      </c>
      <c r="O64" s="8">
        <v>5</v>
      </c>
      <c r="P64" s="8">
        <v>2</v>
      </c>
      <c r="Q64" s="8"/>
      <c r="R64" s="8">
        <v>5</v>
      </c>
      <c r="S64" s="8">
        <v>5</v>
      </c>
      <c r="T64" s="8">
        <v>3</v>
      </c>
      <c r="U64" s="8">
        <v>6</v>
      </c>
      <c r="V64" s="8">
        <v>6</v>
      </c>
      <c r="W64" s="8">
        <v>6</v>
      </c>
      <c r="X64" s="8"/>
      <c r="Y64" s="8">
        <v>6</v>
      </c>
      <c r="Z64" s="8">
        <v>6</v>
      </c>
      <c r="AA64" s="8">
        <v>9</v>
      </c>
      <c r="AB64" s="8">
        <v>10</v>
      </c>
      <c r="AC64" s="8">
        <v>10</v>
      </c>
      <c r="AD64" s="8">
        <v>11</v>
      </c>
      <c r="AE64" s="8"/>
      <c r="AF64" s="8">
        <v>11</v>
      </c>
      <c r="AG64" s="8">
        <v>11</v>
      </c>
      <c r="AH64" s="8">
        <v>5</v>
      </c>
      <c r="AI64" s="8">
        <v>5</v>
      </c>
      <c r="AJ64" s="8">
        <v>5</v>
      </c>
      <c r="AK64" s="8">
        <v>9</v>
      </c>
      <c r="AL64" s="8"/>
      <c r="AM64" s="8">
        <v>16</v>
      </c>
      <c r="AN64" s="8">
        <v>16</v>
      </c>
      <c r="AO64" s="8">
        <v>10</v>
      </c>
      <c r="AP64" s="8">
        <v>10</v>
      </c>
      <c r="AQ64" s="8">
        <v>10</v>
      </c>
      <c r="AR64" s="8">
        <v>3</v>
      </c>
      <c r="AS64" s="8"/>
      <c r="AT64" s="8">
        <v>3</v>
      </c>
      <c r="AU64" s="8">
        <v>3</v>
      </c>
      <c r="AV64" s="8">
        <v>7</v>
      </c>
      <c r="AW64" s="8">
        <v>8</v>
      </c>
      <c r="AX64" s="8">
        <v>8</v>
      </c>
      <c r="AY64" s="8">
        <v>11</v>
      </c>
      <c r="AZ64" s="8"/>
      <c r="BA64" s="8">
        <v>6.2759418678909693</v>
      </c>
      <c r="BB64" s="8">
        <v>6.2759418678909693</v>
      </c>
      <c r="BC64" s="8"/>
      <c r="BD64" s="8"/>
      <c r="BE64" s="8"/>
      <c r="BF64" s="8"/>
      <c r="BG64" s="8"/>
      <c r="BH64" s="8">
        <v>16</v>
      </c>
      <c r="BI64" s="8">
        <v>16</v>
      </c>
      <c r="BJ64" s="8"/>
      <c r="BK64" s="8"/>
      <c r="BL64" s="8"/>
      <c r="BM64" s="8"/>
    </row>
    <row r="65" spans="3:67" ht="17.149999999999999" customHeight="1" x14ac:dyDescent="0.35">
      <c r="C65" s="24" t="s">
        <v>144</v>
      </c>
      <c r="D65" s="75">
        <v>210</v>
      </c>
      <c r="E65" s="25">
        <v>210</v>
      </c>
      <c r="F65" s="25">
        <v>164</v>
      </c>
      <c r="G65" s="25">
        <v>197</v>
      </c>
      <c r="H65" s="25">
        <v>197</v>
      </c>
      <c r="I65" s="25">
        <v>122</v>
      </c>
      <c r="J65" s="24"/>
      <c r="K65" s="25">
        <v>177</v>
      </c>
      <c r="L65" s="25">
        <v>177</v>
      </c>
      <c r="M65" s="25">
        <v>215</v>
      </c>
      <c r="N65" s="25">
        <v>204</v>
      </c>
      <c r="O65" s="25">
        <v>204</v>
      </c>
      <c r="P65" s="25">
        <v>171</v>
      </c>
      <c r="Q65" s="25"/>
      <c r="R65" s="25">
        <v>195</v>
      </c>
      <c r="S65" s="25">
        <v>195</v>
      </c>
      <c r="T65" s="25">
        <v>191</v>
      </c>
      <c r="U65" s="25">
        <v>175</v>
      </c>
      <c r="V65" s="25">
        <v>175</v>
      </c>
      <c r="W65" s="25">
        <v>164</v>
      </c>
      <c r="X65" s="25"/>
      <c r="Y65" s="25">
        <v>162</v>
      </c>
      <c r="Z65" s="25">
        <v>162</v>
      </c>
      <c r="AA65" s="25">
        <v>222</v>
      </c>
      <c r="AB65" s="25">
        <v>200</v>
      </c>
      <c r="AC65" s="25">
        <v>200</v>
      </c>
      <c r="AD65" s="25">
        <v>175</v>
      </c>
      <c r="AE65" s="25"/>
      <c r="AF65" s="25">
        <v>182</v>
      </c>
      <c r="AG65" s="25">
        <v>182</v>
      </c>
      <c r="AH65" s="25">
        <v>188</v>
      </c>
      <c r="AI65" s="25">
        <v>152</v>
      </c>
      <c r="AJ65" s="25">
        <v>152</v>
      </c>
      <c r="AK65" s="25">
        <v>177</v>
      </c>
      <c r="AL65" s="25"/>
      <c r="AM65" s="25">
        <v>134</v>
      </c>
      <c r="AN65" s="25">
        <v>134</v>
      </c>
      <c r="AO65" s="25">
        <v>175</v>
      </c>
      <c r="AP65" s="25">
        <v>180</v>
      </c>
      <c r="AQ65" s="25">
        <v>180</v>
      </c>
      <c r="AR65" s="25">
        <v>129</v>
      </c>
      <c r="AS65" s="25"/>
      <c r="AT65" s="25">
        <v>85.355000000000004</v>
      </c>
      <c r="AU65" s="25">
        <v>85.355000000000004</v>
      </c>
      <c r="AV65" s="25">
        <v>88</v>
      </c>
      <c r="AW65" s="25">
        <v>81</v>
      </c>
      <c r="AX65" s="25">
        <v>81</v>
      </c>
      <c r="AY65" s="25">
        <v>75</v>
      </c>
      <c r="AZ65" s="25"/>
      <c r="BA65" s="25">
        <v>83.465000000000003</v>
      </c>
      <c r="BB65" s="25">
        <v>83.465000000000003</v>
      </c>
      <c r="BC65" s="25">
        <v>161</v>
      </c>
      <c r="BD65" s="25">
        <v>156</v>
      </c>
      <c r="BE65" s="25">
        <v>156</v>
      </c>
      <c r="BF65" s="25">
        <v>154</v>
      </c>
      <c r="BG65" s="25"/>
      <c r="BH65" s="25">
        <v>77</v>
      </c>
      <c r="BI65" s="25">
        <v>77</v>
      </c>
      <c r="BJ65" s="25">
        <v>160</v>
      </c>
      <c r="BK65" s="25">
        <v>160</v>
      </c>
      <c r="BL65" s="25">
        <v>160</v>
      </c>
      <c r="BM65" s="25">
        <v>101</v>
      </c>
    </row>
    <row r="66" spans="3:67" ht="17.149999999999999" customHeight="1" x14ac:dyDescent="0.35">
      <c r="C66" s="19" t="s">
        <v>82</v>
      </c>
      <c r="D66" s="74">
        <f>SUM(D60:D65)</f>
        <v>531</v>
      </c>
      <c r="E66" s="20">
        <f>SUM(E60:E65)</f>
        <v>531</v>
      </c>
      <c r="F66" s="20">
        <f>SUM(F60:F65)</f>
        <v>541</v>
      </c>
      <c r="G66" s="20">
        <v>548</v>
      </c>
      <c r="H66" s="20">
        <v>548</v>
      </c>
      <c r="I66" s="20">
        <f>+SUM(I59:I65)</f>
        <v>459</v>
      </c>
      <c r="J66" s="19"/>
      <c r="K66" s="20">
        <v>535</v>
      </c>
      <c r="L66" s="20">
        <v>535</v>
      </c>
      <c r="M66" s="20">
        <v>598</v>
      </c>
      <c r="N66" s="20">
        <v>593</v>
      </c>
      <c r="O66" s="20">
        <v>593</v>
      </c>
      <c r="P66" s="20">
        <v>508</v>
      </c>
      <c r="Q66" s="20"/>
      <c r="R66" s="20">
        <v>495</v>
      </c>
      <c r="S66" s="20">
        <v>495</v>
      </c>
      <c r="T66" s="20">
        <v>502</v>
      </c>
      <c r="U66" s="20">
        <v>477</v>
      </c>
      <c r="V66" s="20">
        <v>477</v>
      </c>
      <c r="W66" s="20">
        <v>445</v>
      </c>
      <c r="X66" s="20"/>
      <c r="Y66" s="20">
        <v>396</v>
      </c>
      <c r="Z66" s="20">
        <v>396</v>
      </c>
      <c r="AA66" s="20">
        <v>470</v>
      </c>
      <c r="AB66" s="20">
        <v>422</v>
      </c>
      <c r="AC66" s="20">
        <v>422</v>
      </c>
      <c r="AD66" s="20">
        <v>455</v>
      </c>
      <c r="AE66" s="20"/>
      <c r="AF66" s="20">
        <v>457</v>
      </c>
      <c r="AG66" s="20">
        <v>457</v>
      </c>
      <c r="AH66" s="20">
        <v>523</v>
      </c>
      <c r="AI66" s="20">
        <v>493</v>
      </c>
      <c r="AJ66" s="20">
        <v>493</v>
      </c>
      <c r="AK66" s="20">
        <v>501</v>
      </c>
      <c r="AL66" s="20"/>
      <c r="AM66" s="20">
        <v>828</v>
      </c>
      <c r="AN66" s="20">
        <v>828</v>
      </c>
      <c r="AO66" s="20">
        <v>858</v>
      </c>
      <c r="AP66" s="20">
        <v>883</v>
      </c>
      <c r="AQ66" s="20">
        <v>883</v>
      </c>
      <c r="AR66" s="20">
        <v>1214</v>
      </c>
      <c r="AS66" s="20"/>
      <c r="AT66" s="20">
        <v>313.06100000000004</v>
      </c>
      <c r="AU66" s="20">
        <v>313.06100000000004</v>
      </c>
      <c r="AV66" s="20">
        <v>310</v>
      </c>
      <c r="AW66" s="20">
        <v>331</v>
      </c>
      <c r="AX66" s="20">
        <v>331</v>
      </c>
      <c r="AY66" s="20">
        <v>311</v>
      </c>
      <c r="AZ66" s="20"/>
      <c r="BA66" s="20">
        <v>320.76894186789093</v>
      </c>
      <c r="BB66" s="20">
        <v>320.76894186789093</v>
      </c>
      <c r="BC66" s="20">
        <v>297</v>
      </c>
      <c r="BD66" s="20">
        <v>296</v>
      </c>
      <c r="BE66" s="20">
        <v>296</v>
      </c>
      <c r="BF66" s="20">
        <v>277</v>
      </c>
      <c r="BG66" s="20"/>
      <c r="BH66" s="20">
        <v>319</v>
      </c>
      <c r="BI66" s="20">
        <v>319</v>
      </c>
      <c r="BJ66" s="20">
        <v>300</v>
      </c>
      <c r="BK66" s="20">
        <v>307</v>
      </c>
      <c r="BL66" s="20">
        <v>307</v>
      </c>
      <c r="BM66" s="20">
        <v>237</v>
      </c>
    </row>
    <row r="67" spans="3:67" ht="4.4000000000000004" customHeight="1" x14ac:dyDescent="0.35">
      <c r="C67" s="3"/>
      <c r="D67" s="71"/>
      <c r="E67" s="8"/>
      <c r="F67" s="8"/>
      <c r="G67" s="8"/>
      <c r="H67" s="8"/>
      <c r="I67" s="8"/>
      <c r="J67" s="3"/>
      <c r="K67" s="8"/>
      <c r="L67" s="8"/>
      <c r="M67" s="8"/>
      <c r="N67" s="8"/>
      <c r="O67" s="8"/>
      <c r="P67" s="8"/>
      <c r="Q67" s="8"/>
      <c r="R67" s="8"/>
      <c r="S67" s="8"/>
      <c r="T67" s="8"/>
      <c r="U67" s="8"/>
      <c r="V67" s="8"/>
      <c r="W67" s="8"/>
      <c r="X67" s="8"/>
      <c r="Y67" s="8"/>
      <c r="Z67" s="8"/>
      <c r="AA67" s="8"/>
      <c r="AB67" s="8"/>
      <c r="AC67" s="8"/>
      <c r="AD67" s="8"/>
      <c r="AE67" s="8"/>
      <c r="AF67" s="8"/>
      <c r="AG67" s="8"/>
      <c r="AH67" s="8"/>
      <c r="AI67" s="8"/>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row>
    <row r="68" spans="3:67" ht="17.149999999999999" customHeight="1" x14ac:dyDescent="0.35">
      <c r="C68" s="24" t="s">
        <v>132</v>
      </c>
      <c r="D68" s="75">
        <v>0</v>
      </c>
      <c r="E68" s="25">
        <v>0</v>
      </c>
      <c r="F68" s="25">
        <v>0</v>
      </c>
      <c r="G68" s="25">
        <v>0</v>
      </c>
      <c r="H68" s="25">
        <v>0</v>
      </c>
      <c r="I68" s="25">
        <v>0</v>
      </c>
      <c r="J68" s="24"/>
      <c r="K68" s="25">
        <v>0</v>
      </c>
      <c r="L68" s="25">
        <v>0</v>
      </c>
      <c r="M68" s="25"/>
      <c r="N68" s="25"/>
      <c r="O68" s="25"/>
      <c r="P68" s="25">
        <v>0</v>
      </c>
      <c r="Q68" s="25"/>
      <c r="R68" s="25">
        <v>0</v>
      </c>
      <c r="S68" s="25">
        <v>0</v>
      </c>
      <c r="T68" s="25">
        <v>0</v>
      </c>
      <c r="U68" s="25">
        <v>0</v>
      </c>
      <c r="V68" s="25">
        <v>0</v>
      </c>
      <c r="W68" s="25">
        <v>0</v>
      </c>
      <c r="X68" s="25"/>
      <c r="Y68" s="25">
        <v>0</v>
      </c>
      <c r="Z68" s="25">
        <v>0</v>
      </c>
      <c r="AA68" s="25">
        <v>0</v>
      </c>
      <c r="AB68" s="25">
        <v>0</v>
      </c>
      <c r="AC68" s="25">
        <v>0</v>
      </c>
      <c r="AD68" s="25">
        <v>0</v>
      </c>
      <c r="AE68" s="25"/>
      <c r="AF68" s="25">
        <v>0</v>
      </c>
      <c r="AG68" s="25">
        <v>0</v>
      </c>
      <c r="AH68" s="25">
        <v>0</v>
      </c>
      <c r="AI68" s="25">
        <v>0</v>
      </c>
      <c r="AJ68" s="25">
        <v>0</v>
      </c>
      <c r="AK68" s="25">
        <v>0</v>
      </c>
      <c r="AL68" s="25"/>
      <c r="AM68" s="25">
        <v>0</v>
      </c>
      <c r="AN68" s="25">
        <v>0</v>
      </c>
      <c r="AO68" s="25">
        <v>0</v>
      </c>
      <c r="AP68" s="25">
        <v>0</v>
      </c>
      <c r="AQ68" s="25">
        <v>0</v>
      </c>
      <c r="AR68" s="25">
        <v>0</v>
      </c>
      <c r="AS68" s="25"/>
      <c r="AT68" s="25">
        <v>0</v>
      </c>
      <c r="AU68" s="25">
        <v>0</v>
      </c>
      <c r="AV68" s="25">
        <v>0</v>
      </c>
      <c r="AW68" s="25">
        <v>0</v>
      </c>
      <c r="AX68" s="25">
        <v>0</v>
      </c>
      <c r="AY68" s="25">
        <v>0</v>
      </c>
      <c r="AZ68" s="25"/>
      <c r="BA68" s="25">
        <v>0</v>
      </c>
      <c r="BB68" s="25">
        <v>0</v>
      </c>
      <c r="BC68" s="25">
        <v>0</v>
      </c>
      <c r="BD68" s="25">
        <v>0</v>
      </c>
      <c r="BE68" s="25">
        <v>0</v>
      </c>
      <c r="BF68" s="25">
        <v>1</v>
      </c>
      <c r="BG68" s="25"/>
      <c r="BH68" s="25">
        <v>0</v>
      </c>
      <c r="BI68" s="25">
        <v>0</v>
      </c>
      <c r="BJ68" s="25">
        <v>5</v>
      </c>
      <c r="BK68" s="25">
        <v>8</v>
      </c>
      <c r="BL68" s="25">
        <v>8</v>
      </c>
      <c r="BM68" s="25">
        <v>13</v>
      </c>
    </row>
    <row r="69" spans="3:67" ht="17.149999999999999" customHeight="1" x14ac:dyDescent="0.35">
      <c r="C69" s="19" t="s">
        <v>133</v>
      </c>
      <c r="D69" s="74">
        <f>+D66</f>
        <v>531</v>
      </c>
      <c r="E69" s="20">
        <f>+E66</f>
        <v>531</v>
      </c>
      <c r="F69" s="20">
        <f>+F66</f>
        <v>541</v>
      </c>
      <c r="G69" s="20">
        <v>548</v>
      </c>
      <c r="H69" s="20">
        <v>548</v>
      </c>
      <c r="I69" s="20">
        <f>+I66+I68</f>
        <v>459</v>
      </c>
      <c r="J69" s="19"/>
      <c r="K69" s="20">
        <v>535</v>
      </c>
      <c r="L69" s="20">
        <v>535</v>
      </c>
      <c r="M69" s="20">
        <v>598</v>
      </c>
      <c r="N69" s="20">
        <v>593</v>
      </c>
      <c r="O69" s="20">
        <v>593</v>
      </c>
      <c r="P69" s="20">
        <v>508</v>
      </c>
      <c r="Q69" s="20"/>
      <c r="R69" s="20">
        <v>495</v>
      </c>
      <c r="S69" s="20">
        <v>495</v>
      </c>
      <c r="T69" s="20">
        <v>502</v>
      </c>
      <c r="U69" s="20">
        <v>477</v>
      </c>
      <c r="V69" s="20">
        <v>477</v>
      </c>
      <c r="W69" s="20">
        <v>445</v>
      </c>
      <c r="X69" s="20"/>
      <c r="Y69" s="20">
        <v>396</v>
      </c>
      <c r="Z69" s="20">
        <v>396</v>
      </c>
      <c r="AA69" s="20">
        <v>470</v>
      </c>
      <c r="AB69" s="20">
        <v>422</v>
      </c>
      <c r="AC69" s="20">
        <v>422</v>
      </c>
      <c r="AD69" s="20">
        <v>455</v>
      </c>
      <c r="AE69" s="20"/>
      <c r="AF69" s="20">
        <v>457</v>
      </c>
      <c r="AG69" s="20">
        <v>457</v>
      </c>
      <c r="AH69" s="20">
        <v>523</v>
      </c>
      <c r="AI69" s="20">
        <v>493</v>
      </c>
      <c r="AJ69" s="20">
        <v>493</v>
      </c>
      <c r="AK69" s="20">
        <v>501</v>
      </c>
      <c r="AL69" s="20"/>
      <c r="AM69" s="20">
        <v>828</v>
      </c>
      <c r="AN69" s="20">
        <v>828</v>
      </c>
      <c r="AO69" s="20">
        <v>858</v>
      </c>
      <c r="AP69" s="20">
        <v>883</v>
      </c>
      <c r="AQ69" s="20">
        <v>883</v>
      </c>
      <c r="AR69" s="20">
        <v>1214</v>
      </c>
      <c r="AS69" s="20"/>
      <c r="AT69" s="20">
        <v>313.06100000000004</v>
      </c>
      <c r="AU69" s="20">
        <v>313.06100000000004</v>
      </c>
      <c r="AV69" s="20">
        <v>310</v>
      </c>
      <c r="AW69" s="20">
        <v>331</v>
      </c>
      <c r="AX69" s="20">
        <v>331</v>
      </c>
      <c r="AY69" s="20">
        <v>311</v>
      </c>
      <c r="AZ69" s="20"/>
      <c r="BA69" s="20">
        <v>320.76894186789093</v>
      </c>
      <c r="BB69" s="20">
        <v>320.76894186789093</v>
      </c>
      <c r="BC69" s="20">
        <v>297</v>
      </c>
      <c r="BD69" s="20">
        <v>296</v>
      </c>
      <c r="BE69" s="20">
        <v>296</v>
      </c>
      <c r="BF69" s="20">
        <v>278</v>
      </c>
      <c r="BG69" s="20"/>
      <c r="BH69" s="20">
        <v>319</v>
      </c>
      <c r="BI69" s="20">
        <v>319</v>
      </c>
      <c r="BJ69" s="20">
        <v>305</v>
      </c>
      <c r="BK69" s="20">
        <v>315</v>
      </c>
      <c r="BL69" s="20">
        <v>315</v>
      </c>
      <c r="BM69" s="20">
        <v>250</v>
      </c>
      <c r="BN69" s="26"/>
      <c r="BO69" s="26"/>
    </row>
    <row r="70" spans="3:67" ht="17.149999999999999" customHeight="1" x14ac:dyDescent="0.35">
      <c r="C70" s="17" t="s">
        <v>83</v>
      </c>
      <c r="D70" s="76">
        <f>+D69+D57</f>
        <v>1776</v>
      </c>
      <c r="E70" s="18">
        <f>+E69+E57</f>
        <v>1776</v>
      </c>
      <c r="F70" s="18">
        <f t="shared" ref="F70:I70" si="8">+F69+F57</f>
        <v>1817</v>
      </c>
      <c r="G70" s="18">
        <f t="shared" si="8"/>
        <v>1800</v>
      </c>
      <c r="H70" s="18">
        <f t="shared" si="8"/>
        <v>1800</v>
      </c>
      <c r="I70" s="18">
        <f t="shared" si="8"/>
        <v>1577</v>
      </c>
      <c r="J70" s="17"/>
      <c r="K70" s="18">
        <f t="shared" ref="K70:L70" si="9">+K69+K57</f>
        <v>1634</v>
      </c>
      <c r="L70" s="18">
        <f t="shared" si="9"/>
        <v>1634</v>
      </c>
      <c r="M70" s="18">
        <v>1837</v>
      </c>
      <c r="N70" s="18">
        <v>1814</v>
      </c>
      <c r="O70" s="18">
        <v>1814</v>
      </c>
      <c r="P70" s="18">
        <v>1653</v>
      </c>
      <c r="Q70" s="18"/>
      <c r="R70" s="18">
        <v>1586</v>
      </c>
      <c r="S70" s="18">
        <v>1586</v>
      </c>
      <c r="T70" s="18">
        <v>1598</v>
      </c>
      <c r="U70" s="18">
        <v>1542</v>
      </c>
      <c r="V70" s="18">
        <v>1542</v>
      </c>
      <c r="W70" s="18">
        <v>1492</v>
      </c>
      <c r="X70" s="18"/>
      <c r="Y70" s="18">
        <v>1400</v>
      </c>
      <c r="Z70" s="18">
        <v>1400</v>
      </c>
      <c r="AA70" s="18">
        <v>1502</v>
      </c>
      <c r="AB70" s="18">
        <v>1440</v>
      </c>
      <c r="AC70" s="18">
        <v>1442</v>
      </c>
      <c r="AD70" s="18">
        <v>1486</v>
      </c>
      <c r="AE70" s="18"/>
      <c r="AF70" s="18">
        <v>1345</v>
      </c>
      <c r="AG70" s="18">
        <v>1345</v>
      </c>
      <c r="AH70" s="18">
        <v>1604</v>
      </c>
      <c r="AI70" s="18">
        <v>1653</v>
      </c>
      <c r="AJ70" s="18">
        <v>1653</v>
      </c>
      <c r="AK70" s="18">
        <v>1536</v>
      </c>
      <c r="AL70" s="18"/>
      <c r="AM70" s="18">
        <v>1421</v>
      </c>
      <c r="AN70" s="18">
        <v>1421</v>
      </c>
      <c r="AO70" s="18">
        <v>1563</v>
      </c>
      <c r="AP70" s="18">
        <v>1691</v>
      </c>
      <c r="AQ70" s="18">
        <v>1691</v>
      </c>
      <c r="AR70" s="18">
        <v>2085</v>
      </c>
      <c r="AS70" s="18"/>
      <c r="AT70" s="18">
        <v>949</v>
      </c>
      <c r="AU70" s="18">
        <v>949</v>
      </c>
      <c r="AV70" s="18">
        <v>931</v>
      </c>
      <c r="AW70" s="18">
        <v>973</v>
      </c>
      <c r="AX70" s="18">
        <v>973</v>
      </c>
      <c r="AY70" s="18">
        <v>963</v>
      </c>
      <c r="AZ70" s="18"/>
      <c r="BA70" s="18">
        <v>911</v>
      </c>
      <c r="BB70" s="18">
        <v>911</v>
      </c>
      <c r="BC70" s="18">
        <v>895</v>
      </c>
      <c r="BD70" s="18">
        <v>844</v>
      </c>
      <c r="BE70" s="18">
        <v>844</v>
      </c>
      <c r="BF70" s="18">
        <v>922</v>
      </c>
      <c r="BG70" s="18"/>
      <c r="BH70" s="18">
        <v>991</v>
      </c>
      <c r="BI70" s="18">
        <v>991</v>
      </c>
      <c r="BJ70" s="18">
        <v>1029</v>
      </c>
      <c r="BK70" s="18">
        <v>1131</v>
      </c>
      <c r="BL70" s="18">
        <v>1131</v>
      </c>
      <c r="BM70" s="18">
        <v>1191</v>
      </c>
    </row>
    <row r="71" spans="3:67" ht="17.149999999999999" customHeight="1" thickBot="1" x14ac:dyDescent="0.4">
      <c r="C71" s="30" t="s">
        <v>84</v>
      </c>
      <c r="D71" s="84">
        <f>+D70+D49</f>
        <v>3454</v>
      </c>
      <c r="E71" s="31">
        <f>+E70+E49</f>
        <v>3454</v>
      </c>
      <c r="F71" s="31">
        <f t="shared" ref="F71:I71" si="10">+F70+F49</f>
        <v>3577</v>
      </c>
      <c r="G71" s="31">
        <f t="shared" si="10"/>
        <v>3587</v>
      </c>
      <c r="H71" s="31">
        <f t="shared" si="10"/>
        <v>3587</v>
      </c>
      <c r="I71" s="31">
        <f t="shared" si="10"/>
        <v>3478</v>
      </c>
      <c r="J71" s="30"/>
      <c r="K71" s="31">
        <f t="shared" ref="K71:L71" si="11">+K70+K49</f>
        <v>3572</v>
      </c>
      <c r="L71" s="31">
        <f t="shared" si="11"/>
        <v>3572</v>
      </c>
      <c r="M71" s="31">
        <v>3705</v>
      </c>
      <c r="N71" s="31">
        <v>3673</v>
      </c>
      <c r="O71" s="31">
        <v>3673</v>
      </c>
      <c r="P71" s="31">
        <v>3461</v>
      </c>
      <c r="Q71" s="31"/>
      <c r="R71" s="31">
        <v>3400</v>
      </c>
      <c r="S71" s="31">
        <v>3400</v>
      </c>
      <c r="T71" s="31">
        <v>3291</v>
      </c>
      <c r="U71" s="31">
        <v>3186</v>
      </c>
      <c r="V71" s="31">
        <v>3186</v>
      </c>
      <c r="W71" s="31">
        <v>3045</v>
      </c>
      <c r="X71" s="31"/>
      <c r="Y71" s="31">
        <v>2909</v>
      </c>
      <c r="Z71" s="31">
        <v>2909</v>
      </c>
      <c r="AA71" s="31">
        <v>2979</v>
      </c>
      <c r="AB71" s="31">
        <v>2919</v>
      </c>
      <c r="AC71" s="31">
        <v>2919</v>
      </c>
      <c r="AD71" s="31">
        <v>2947</v>
      </c>
      <c r="AE71" s="31"/>
      <c r="AF71" s="31">
        <v>2716</v>
      </c>
      <c r="AG71" s="31">
        <v>2716</v>
      </c>
      <c r="AH71" s="31">
        <v>2862</v>
      </c>
      <c r="AI71" s="31">
        <v>2833</v>
      </c>
      <c r="AJ71" s="31">
        <v>2833</v>
      </c>
      <c r="AK71" s="31">
        <v>2582</v>
      </c>
      <c r="AL71" s="31"/>
      <c r="AM71" s="31">
        <v>2421</v>
      </c>
      <c r="AN71" s="31">
        <v>2421</v>
      </c>
      <c r="AO71" s="31">
        <v>2541</v>
      </c>
      <c r="AP71" s="31">
        <v>2617</v>
      </c>
      <c r="AQ71" s="31">
        <v>2617</v>
      </c>
      <c r="AR71" s="31">
        <v>2455</v>
      </c>
      <c r="AS71" s="31"/>
      <c r="AT71" s="31">
        <v>1327</v>
      </c>
      <c r="AU71" s="31">
        <v>1327</v>
      </c>
      <c r="AV71" s="31">
        <v>1286</v>
      </c>
      <c r="AW71" s="31">
        <v>1316</v>
      </c>
      <c r="AX71" s="31">
        <v>1316</v>
      </c>
      <c r="AY71" s="31">
        <v>1286</v>
      </c>
      <c r="AZ71" s="31"/>
      <c r="BA71" s="31">
        <v>1189</v>
      </c>
      <c r="BB71" s="31">
        <v>1189</v>
      </c>
      <c r="BC71" s="31">
        <v>1127</v>
      </c>
      <c r="BD71" s="31">
        <v>1126</v>
      </c>
      <c r="BE71" s="31">
        <v>1126</v>
      </c>
      <c r="BF71" s="31">
        <v>1182</v>
      </c>
      <c r="BG71" s="31"/>
      <c r="BH71" s="31">
        <v>1246</v>
      </c>
      <c r="BI71" s="31">
        <v>1246</v>
      </c>
      <c r="BJ71" s="31">
        <v>1238</v>
      </c>
      <c r="BK71" s="31">
        <v>1353</v>
      </c>
      <c r="BL71" s="31">
        <v>1353</v>
      </c>
      <c r="BM71" s="31">
        <v>1406</v>
      </c>
    </row>
    <row r="72" spans="3:67" x14ac:dyDescent="0.35">
      <c r="K72" s="1" t="s">
        <v>155</v>
      </c>
    </row>
    <row r="73" spans="3:67" x14ac:dyDescent="0.35">
      <c r="I73" s="60"/>
    </row>
  </sheetData>
  <mergeCells count="19">
    <mergeCell ref="A1:BO5"/>
    <mergeCell ref="Y9:AD9"/>
    <mergeCell ref="Y41:AD41"/>
    <mergeCell ref="AF9:AK9"/>
    <mergeCell ref="AM9:AR9"/>
    <mergeCell ref="AT9:AY9"/>
    <mergeCell ref="BA9:BF9"/>
    <mergeCell ref="BH9:BM9"/>
    <mergeCell ref="AF41:AK41"/>
    <mergeCell ref="AM41:AR41"/>
    <mergeCell ref="AT41:AY41"/>
    <mergeCell ref="BA41:BF41"/>
    <mergeCell ref="BH41:BM41"/>
    <mergeCell ref="D9:I9"/>
    <mergeCell ref="D41:I41"/>
    <mergeCell ref="K41:P41"/>
    <mergeCell ref="R9:W9"/>
    <mergeCell ref="K9:P9"/>
    <mergeCell ref="R41:W41"/>
  </mergeCells>
  <hyperlinks>
    <hyperlink ref="N7" location="Intro!A1" display="Go back to table of contents" xr:uid="{66E8B923-1F96-40E2-A957-4309EBA76C39}"/>
  </hyperlinks>
  <pageMargins left="0.70866141732283472" right="0.70866141732283472" top="0.74803149606299213" bottom="0.74803149606299213" header="0.31496062992125984" footer="0.31496062992125984"/>
  <pageSetup paperSize="8" scale="47" orientation="landscape" r:id="rId1"/>
  <ignoredErrors>
    <ignoredError sqref="F49" formulaRange="1"/>
  </ignoredErrors>
  <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0402E3-12E8-4E86-A1AF-6E47546F91F4}">
  <sheetPr>
    <pageSetUpPr fitToPage="1"/>
  </sheetPr>
  <dimension ref="A1:BQ49"/>
  <sheetViews>
    <sheetView showGridLines="0" zoomScale="85" zoomScaleNormal="85" zoomScaleSheetLayoutView="90" workbookViewId="0">
      <selection activeCell="L10" sqref="L10"/>
    </sheetView>
  </sheetViews>
  <sheetFormatPr defaultColWidth="0" defaultRowHeight="14" x14ac:dyDescent="0.35"/>
  <cols>
    <col min="1" max="2" width="1.453125" style="1" customWidth="1"/>
    <col min="3" max="3" width="60.7265625" style="1" customWidth="1"/>
    <col min="4" max="9" width="8.81640625" style="1" customWidth="1"/>
    <col min="10" max="10" width="1.81640625" style="1" customWidth="1"/>
    <col min="11" max="16" width="8.81640625" style="1" customWidth="1"/>
    <col min="17" max="17" width="1.81640625" style="1" customWidth="1"/>
    <col min="18" max="19" width="8.81640625" style="1" customWidth="1"/>
    <col min="20" max="22" width="8.81640625" style="58" customWidth="1"/>
    <col min="23" max="23" width="8.81640625" style="1" customWidth="1"/>
    <col min="24" max="24" width="1.81640625" style="1" customWidth="1"/>
    <col min="25" max="30" width="8.81640625" style="1" customWidth="1"/>
    <col min="31" max="31" width="1.81640625" style="1" customWidth="1"/>
    <col min="32" max="37" width="8.81640625" style="1" customWidth="1"/>
    <col min="38" max="38" width="1.81640625" style="1" customWidth="1"/>
    <col min="39" max="44" width="8.81640625" style="1" customWidth="1"/>
    <col min="45" max="45" width="1.81640625" style="1" customWidth="1"/>
    <col min="46" max="51" width="8.81640625" style="1" customWidth="1"/>
    <col min="52" max="52" width="1.81640625" style="1" customWidth="1"/>
    <col min="53" max="58" width="8.81640625" style="1" customWidth="1"/>
    <col min="59" max="59" width="1.81640625" style="1" customWidth="1"/>
    <col min="60" max="65" width="8.81640625" style="1" customWidth="1"/>
    <col min="66" max="67" width="1.453125" style="1" customWidth="1"/>
    <col min="68" max="69" width="0" style="1" hidden="1" customWidth="1"/>
    <col min="70" max="16384" width="8.81640625" style="1" hidden="1"/>
  </cols>
  <sheetData>
    <row r="1" spans="1:67" s="59" customFormat="1" ht="14.5" x14ac:dyDescent="0.35">
      <c r="A1" s="109"/>
      <c r="B1" s="109"/>
      <c r="C1" s="109"/>
      <c r="D1" s="109"/>
      <c r="E1" s="109"/>
      <c r="F1" s="109"/>
      <c r="G1" s="109"/>
      <c r="H1" s="109"/>
      <c r="I1" s="109"/>
      <c r="J1" s="109"/>
      <c r="K1" s="109"/>
      <c r="L1" s="109"/>
      <c r="M1" s="109"/>
      <c r="N1" s="109"/>
      <c r="O1" s="109"/>
      <c r="P1" s="109"/>
      <c r="Q1" s="109"/>
      <c r="R1" s="109"/>
      <c r="S1" s="109"/>
      <c r="T1" s="109"/>
      <c r="U1" s="109"/>
      <c r="V1" s="109"/>
      <c r="W1" s="109"/>
      <c r="X1" s="109"/>
      <c r="Y1" s="109"/>
      <c r="Z1" s="109"/>
      <c r="AA1" s="109"/>
      <c r="AB1" s="109"/>
      <c r="AC1" s="109"/>
      <c r="AD1" s="109"/>
      <c r="AE1" s="109"/>
      <c r="AF1" s="109"/>
      <c r="AG1" s="109"/>
      <c r="AH1" s="109"/>
      <c r="AI1" s="109"/>
      <c r="AJ1" s="109"/>
      <c r="AK1" s="109"/>
      <c r="AL1" s="109"/>
      <c r="AM1" s="109"/>
      <c r="AN1" s="109"/>
      <c r="AO1" s="109"/>
      <c r="AP1" s="109"/>
      <c r="AQ1" s="109"/>
      <c r="AR1" s="109"/>
      <c r="AS1" s="109"/>
      <c r="AT1" s="109"/>
      <c r="AU1" s="109"/>
      <c r="AV1" s="109"/>
      <c r="AW1" s="109"/>
      <c r="AX1" s="109"/>
      <c r="AY1" s="109"/>
      <c r="AZ1" s="109"/>
      <c r="BA1" s="109"/>
      <c r="BB1" s="109"/>
      <c r="BC1" s="109"/>
      <c r="BD1" s="109"/>
      <c r="BE1" s="109"/>
      <c r="BF1" s="109"/>
      <c r="BG1" s="109"/>
      <c r="BH1" s="109"/>
      <c r="BI1" s="109"/>
      <c r="BJ1" s="109"/>
      <c r="BK1" s="109"/>
      <c r="BL1" s="109"/>
      <c r="BM1" s="109"/>
      <c r="BN1" s="109"/>
      <c r="BO1" s="109"/>
    </row>
    <row r="2" spans="1:67" s="59" customFormat="1" ht="14.5" x14ac:dyDescent="0.35">
      <c r="A2" s="109"/>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c r="AI2" s="109"/>
      <c r="AJ2" s="109"/>
      <c r="AK2" s="109"/>
      <c r="AL2" s="109"/>
      <c r="AM2" s="109"/>
      <c r="AN2" s="109"/>
      <c r="AO2" s="109"/>
      <c r="AP2" s="109"/>
      <c r="AQ2" s="109"/>
      <c r="AR2" s="109"/>
      <c r="AS2" s="109"/>
      <c r="AT2" s="109"/>
      <c r="AU2" s="109"/>
      <c r="AV2" s="109"/>
      <c r="AW2" s="109"/>
      <c r="AX2" s="109"/>
      <c r="AY2" s="109"/>
      <c r="AZ2" s="109"/>
      <c r="BA2" s="109"/>
      <c r="BB2" s="109"/>
      <c r="BC2" s="109"/>
      <c r="BD2" s="109"/>
      <c r="BE2" s="109"/>
      <c r="BF2" s="109"/>
      <c r="BG2" s="109"/>
      <c r="BH2" s="109"/>
      <c r="BI2" s="109"/>
      <c r="BJ2" s="109"/>
      <c r="BK2" s="109"/>
      <c r="BL2" s="109"/>
      <c r="BM2" s="109"/>
      <c r="BN2" s="109"/>
      <c r="BO2" s="109"/>
    </row>
    <row r="3" spans="1:67" s="59" customFormat="1" ht="14.5" x14ac:dyDescent="0.35">
      <c r="A3" s="109"/>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c r="AJ3" s="109"/>
      <c r="AK3" s="109"/>
      <c r="AL3" s="109"/>
      <c r="AM3" s="109"/>
      <c r="AN3" s="109"/>
      <c r="AO3" s="109"/>
      <c r="AP3" s="109"/>
      <c r="AQ3" s="109"/>
      <c r="AR3" s="109"/>
      <c r="AS3" s="109"/>
      <c r="AT3" s="109"/>
      <c r="AU3" s="109"/>
      <c r="AV3" s="109"/>
      <c r="AW3" s="109"/>
      <c r="AX3" s="109"/>
      <c r="AY3" s="109"/>
      <c r="AZ3" s="109"/>
      <c r="BA3" s="109"/>
      <c r="BB3" s="109"/>
      <c r="BC3" s="109"/>
      <c r="BD3" s="109"/>
      <c r="BE3" s="109"/>
      <c r="BF3" s="109"/>
      <c r="BG3" s="109"/>
      <c r="BH3" s="109"/>
      <c r="BI3" s="109"/>
      <c r="BJ3" s="109"/>
      <c r="BK3" s="109"/>
      <c r="BL3" s="109"/>
      <c r="BM3" s="109"/>
      <c r="BN3" s="109"/>
      <c r="BO3" s="109"/>
    </row>
    <row r="4" spans="1:67" s="59" customFormat="1" ht="14.5" x14ac:dyDescent="0.35">
      <c r="A4" s="109"/>
      <c r="B4" s="109"/>
      <c r="C4" s="109"/>
      <c r="D4" s="109"/>
      <c r="E4" s="109"/>
      <c r="F4" s="109"/>
      <c r="G4" s="109"/>
      <c r="H4" s="109"/>
      <c r="I4" s="109"/>
      <c r="J4" s="109"/>
      <c r="K4" s="109"/>
      <c r="L4" s="109"/>
      <c r="M4" s="109"/>
      <c r="N4" s="109"/>
      <c r="O4" s="109"/>
      <c r="P4" s="109"/>
      <c r="Q4" s="109"/>
      <c r="R4" s="109"/>
      <c r="S4" s="109"/>
      <c r="T4" s="109"/>
      <c r="U4" s="109"/>
      <c r="V4" s="109"/>
      <c r="W4" s="109"/>
      <c r="X4" s="109"/>
      <c r="Y4" s="109"/>
      <c r="Z4" s="109"/>
      <c r="AA4" s="109"/>
      <c r="AB4" s="109"/>
      <c r="AC4" s="109"/>
      <c r="AD4" s="109"/>
      <c r="AE4" s="109"/>
      <c r="AF4" s="109"/>
      <c r="AG4" s="109"/>
      <c r="AH4" s="109"/>
      <c r="AI4" s="109"/>
      <c r="AJ4" s="109"/>
      <c r="AK4" s="109"/>
      <c r="AL4" s="109"/>
      <c r="AM4" s="109"/>
      <c r="AN4" s="109"/>
      <c r="AO4" s="109"/>
      <c r="AP4" s="109"/>
      <c r="AQ4" s="109"/>
      <c r="AR4" s="109"/>
      <c r="AS4" s="109"/>
      <c r="AT4" s="109"/>
      <c r="AU4" s="109"/>
      <c r="AV4" s="109"/>
      <c r="AW4" s="109"/>
      <c r="AX4" s="109"/>
      <c r="AY4" s="109"/>
      <c r="AZ4" s="109"/>
      <c r="BA4" s="109"/>
      <c r="BB4" s="109"/>
      <c r="BC4" s="109"/>
      <c r="BD4" s="109"/>
      <c r="BE4" s="109"/>
      <c r="BF4" s="109"/>
      <c r="BG4" s="109"/>
      <c r="BH4" s="109"/>
      <c r="BI4" s="109"/>
      <c r="BJ4" s="109"/>
      <c r="BK4" s="109"/>
      <c r="BL4" s="109"/>
      <c r="BM4" s="109"/>
      <c r="BN4" s="109"/>
      <c r="BO4" s="109"/>
    </row>
    <row r="5" spans="1:67" s="59" customFormat="1" ht="14.5" x14ac:dyDescent="0.35">
      <c r="A5" s="109"/>
      <c r="B5" s="109"/>
      <c r="C5" s="109"/>
      <c r="D5" s="109"/>
      <c r="E5" s="109"/>
      <c r="F5" s="109"/>
      <c r="G5" s="109"/>
      <c r="H5" s="109"/>
      <c r="I5" s="109"/>
      <c r="J5" s="109"/>
      <c r="K5" s="109"/>
      <c r="L5" s="109"/>
      <c r="M5" s="109"/>
      <c r="N5" s="109"/>
      <c r="O5" s="109"/>
      <c r="P5" s="109"/>
      <c r="Q5" s="109"/>
      <c r="R5" s="109"/>
      <c r="S5" s="109"/>
      <c r="T5" s="109"/>
      <c r="U5" s="109"/>
      <c r="V5" s="109"/>
      <c r="W5" s="109"/>
      <c r="X5" s="109"/>
      <c r="Y5" s="109"/>
      <c r="Z5" s="109"/>
      <c r="AA5" s="109"/>
      <c r="AB5" s="109"/>
      <c r="AC5" s="109"/>
      <c r="AD5" s="109"/>
      <c r="AE5" s="109"/>
      <c r="AF5" s="109"/>
      <c r="AG5" s="109"/>
      <c r="AH5" s="109"/>
      <c r="AI5" s="109"/>
      <c r="AJ5" s="109"/>
      <c r="AK5" s="109"/>
      <c r="AL5" s="109"/>
      <c r="AM5" s="109"/>
      <c r="AN5" s="109"/>
      <c r="AO5" s="109"/>
      <c r="AP5" s="109"/>
      <c r="AQ5" s="109"/>
      <c r="AR5" s="109"/>
      <c r="AS5" s="109"/>
      <c r="AT5" s="109"/>
      <c r="AU5" s="109"/>
      <c r="AV5" s="109"/>
      <c r="AW5" s="109"/>
      <c r="AX5" s="109"/>
      <c r="AY5" s="109"/>
      <c r="AZ5" s="109"/>
      <c r="BA5" s="109"/>
      <c r="BB5" s="109"/>
      <c r="BC5" s="109"/>
      <c r="BD5" s="109"/>
      <c r="BE5" s="109"/>
      <c r="BF5" s="109"/>
      <c r="BG5" s="109"/>
      <c r="BH5" s="109"/>
      <c r="BI5" s="109"/>
      <c r="BJ5" s="109"/>
      <c r="BK5" s="109"/>
      <c r="BL5" s="109"/>
      <c r="BM5" s="109"/>
      <c r="BN5" s="109"/>
      <c r="BO5" s="109"/>
    </row>
    <row r="6" spans="1:67" x14ac:dyDescent="0.35">
      <c r="T6" s="1"/>
      <c r="U6" s="1"/>
      <c r="V6" s="1"/>
    </row>
    <row r="7" spans="1:67" ht="18" x14ac:dyDescent="0.35">
      <c r="C7" s="6" t="s">
        <v>14</v>
      </c>
      <c r="D7" s="6"/>
      <c r="E7" s="6"/>
      <c r="F7" s="6"/>
      <c r="G7" s="6"/>
      <c r="H7" s="6"/>
      <c r="I7" s="44"/>
      <c r="J7" s="44"/>
      <c r="K7" s="6"/>
      <c r="L7" s="6"/>
      <c r="M7" s="6"/>
      <c r="N7" s="44" t="s">
        <v>126</v>
      </c>
      <c r="O7" s="44"/>
      <c r="P7" s="44"/>
      <c r="Q7" s="44"/>
      <c r="S7" s="6"/>
      <c r="T7" s="44"/>
      <c r="V7" s="6"/>
      <c r="X7" s="44"/>
      <c r="Y7" s="44"/>
      <c r="Z7" s="44"/>
      <c r="AA7" s="44"/>
    </row>
    <row r="8" spans="1:67" x14ac:dyDescent="0.35">
      <c r="T8" s="1"/>
      <c r="U8" s="1"/>
      <c r="V8" s="1"/>
    </row>
    <row r="9" spans="1:67" s="3" customFormat="1" ht="15" customHeight="1" x14ac:dyDescent="0.35">
      <c r="C9" s="4"/>
      <c r="D9" s="106">
        <v>2023</v>
      </c>
      <c r="E9" s="106"/>
      <c r="F9" s="106"/>
      <c r="G9" s="106"/>
      <c r="H9" s="106"/>
      <c r="I9" s="106"/>
      <c r="J9" s="4"/>
      <c r="K9" s="106">
        <v>2022</v>
      </c>
      <c r="L9" s="106"/>
      <c r="M9" s="106"/>
      <c r="N9" s="106"/>
      <c r="O9" s="106"/>
      <c r="P9" s="106"/>
      <c r="Q9" s="4"/>
      <c r="R9" s="106">
        <v>2021</v>
      </c>
      <c r="S9" s="106"/>
      <c r="T9" s="106"/>
      <c r="U9" s="106"/>
      <c r="V9" s="106"/>
      <c r="W9" s="106"/>
      <c r="X9" s="4"/>
      <c r="Y9" s="106">
        <v>2020</v>
      </c>
      <c r="Z9" s="106"/>
      <c r="AA9" s="106"/>
      <c r="AB9" s="106"/>
      <c r="AC9" s="106"/>
      <c r="AD9" s="106"/>
      <c r="AE9" s="4"/>
      <c r="AF9" s="106">
        <v>2019</v>
      </c>
      <c r="AG9" s="106"/>
      <c r="AH9" s="106"/>
      <c r="AI9" s="106"/>
      <c r="AJ9" s="106"/>
      <c r="AK9" s="106"/>
      <c r="AL9" s="4"/>
      <c r="AM9" s="106">
        <v>2018</v>
      </c>
      <c r="AN9" s="106"/>
      <c r="AO9" s="106"/>
      <c r="AP9" s="106"/>
      <c r="AQ9" s="106"/>
      <c r="AR9" s="106"/>
      <c r="AS9" s="4"/>
      <c r="AT9" s="106">
        <v>2017</v>
      </c>
      <c r="AU9" s="106"/>
      <c r="AV9" s="106"/>
      <c r="AW9" s="106"/>
      <c r="AX9" s="106"/>
      <c r="AY9" s="106"/>
      <c r="AZ9" s="4"/>
      <c r="BA9" s="106">
        <v>2016</v>
      </c>
      <c r="BB9" s="106"/>
      <c r="BC9" s="106"/>
      <c r="BD9" s="106"/>
      <c r="BE9" s="106"/>
      <c r="BF9" s="106"/>
      <c r="BG9" s="4"/>
      <c r="BH9" s="106">
        <v>2015</v>
      </c>
      <c r="BI9" s="106"/>
      <c r="BJ9" s="106"/>
      <c r="BK9" s="106"/>
      <c r="BL9" s="106"/>
      <c r="BM9" s="106"/>
    </row>
    <row r="10" spans="1:67" s="3" customFormat="1" ht="13" x14ac:dyDescent="0.35">
      <c r="C10" s="69" t="s">
        <v>40</v>
      </c>
      <c r="D10" s="66" t="s">
        <v>37</v>
      </c>
      <c r="E10" s="66" t="s">
        <v>38</v>
      </c>
      <c r="F10" s="66" t="s">
        <v>33</v>
      </c>
      <c r="G10" s="66" t="s">
        <v>34</v>
      </c>
      <c r="H10" s="66" t="s">
        <v>35</v>
      </c>
      <c r="I10" s="66" t="s">
        <v>36</v>
      </c>
      <c r="J10" s="66"/>
      <c r="K10" s="66" t="s">
        <v>177</v>
      </c>
      <c r="L10" s="66" t="s">
        <v>38</v>
      </c>
      <c r="M10" s="66" t="s">
        <v>33</v>
      </c>
      <c r="N10" s="66" t="s">
        <v>34</v>
      </c>
      <c r="O10" s="66" t="s">
        <v>35</v>
      </c>
      <c r="P10" s="66" t="s">
        <v>36</v>
      </c>
      <c r="Q10" s="66"/>
      <c r="R10" s="66" t="s">
        <v>37</v>
      </c>
      <c r="S10" s="66" t="s">
        <v>38</v>
      </c>
      <c r="T10" s="66" t="s">
        <v>33</v>
      </c>
      <c r="U10" s="66" t="s">
        <v>34</v>
      </c>
      <c r="V10" s="66" t="s">
        <v>35</v>
      </c>
      <c r="W10" s="66" t="s">
        <v>36</v>
      </c>
      <c r="X10" s="66"/>
      <c r="Y10" s="66" t="s">
        <v>37</v>
      </c>
      <c r="Z10" s="66" t="s">
        <v>38</v>
      </c>
      <c r="AA10" s="66" t="s">
        <v>33</v>
      </c>
      <c r="AB10" s="66" t="s">
        <v>34</v>
      </c>
      <c r="AC10" s="66" t="s">
        <v>35</v>
      </c>
      <c r="AD10" s="66" t="s">
        <v>36</v>
      </c>
      <c r="AE10" s="70"/>
      <c r="AF10" s="66" t="s">
        <v>37</v>
      </c>
      <c r="AG10" s="66" t="s">
        <v>38</v>
      </c>
      <c r="AH10" s="66" t="s">
        <v>33</v>
      </c>
      <c r="AI10" s="66" t="s">
        <v>34</v>
      </c>
      <c r="AJ10" s="66" t="s">
        <v>35</v>
      </c>
      <c r="AK10" s="66" t="s">
        <v>36</v>
      </c>
      <c r="AL10" s="70"/>
      <c r="AM10" s="66" t="s">
        <v>37</v>
      </c>
      <c r="AN10" s="66" t="s">
        <v>38</v>
      </c>
      <c r="AO10" s="66" t="s">
        <v>33</v>
      </c>
      <c r="AP10" s="66" t="s">
        <v>34</v>
      </c>
      <c r="AQ10" s="66" t="s">
        <v>35</v>
      </c>
      <c r="AR10" s="66" t="s">
        <v>36</v>
      </c>
      <c r="AS10" s="70"/>
      <c r="AT10" s="66" t="s">
        <v>37</v>
      </c>
      <c r="AU10" s="66" t="s">
        <v>38</v>
      </c>
      <c r="AV10" s="66" t="s">
        <v>33</v>
      </c>
      <c r="AW10" s="66" t="s">
        <v>34</v>
      </c>
      <c r="AX10" s="66" t="s">
        <v>35</v>
      </c>
      <c r="AY10" s="66" t="s">
        <v>36</v>
      </c>
      <c r="AZ10" s="70"/>
      <c r="BA10" s="66" t="s">
        <v>37</v>
      </c>
      <c r="BB10" s="66" t="s">
        <v>38</v>
      </c>
      <c r="BC10" s="66" t="s">
        <v>33</v>
      </c>
      <c r="BD10" s="66" t="s">
        <v>34</v>
      </c>
      <c r="BE10" s="66" t="s">
        <v>35</v>
      </c>
      <c r="BF10" s="66" t="s">
        <v>36</v>
      </c>
      <c r="BG10" s="70"/>
      <c r="BH10" s="66" t="s">
        <v>37</v>
      </c>
      <c r="BI10" s="66" t="s">
        <v>38</v>
      </c>
      <c r="BJ10" s="66" t="s">
        <v>33</v>
      </c>
      <c r="BK10" s="66" t="s">
        <v>34</v>
      </c>
      <c r="BL10" s="66" t="s">
        <v>35</v>
      </c>
      <c r="BM10" s="66" t="s">
        <v>36</v>
      </c>
    </row>
    <row r="11" spans="1:67" s="3" customFormat="1" ht="4.4000000000000004" customHeight="1" x14ac:dyDescent="0.35">
      <c r="D11" s="79"/>
      <c r="E11" s="79"/>
      <c r="T11" s="55"/>
      <c r="U11" s="55"/>
      <c r="V11" s="55"/>
    </row>
    <row r="12" spans="1:67" s="3" customFormat="1" ht="17.149999999999999" customHeight="1" x14ac:dyDescent="0.35">
      <c r="C12" s="3" t="s">
        <v>6</v>
      </c>
      <c r="D12" s="71">
        <v>-230</v>
      </c>
      <c r="E12" s="71">
        <f>+D12-F12-G12</f>
        <v>-96</v>
      </c>
      <c r="F12" s="8">
        <v>-19</v>
      </c>
      <c r="G12" s="8">
        <v>-115</v>
      </c>
      <c r="H12" s="8">
        <v>-127</v>
      </c>
      <c r="I12" s="8">
        <v>12</v>
      </c>
      <c r="J12" s="8"/>
      <c r="K12" s="8">
        <v>413</v>
      </c>
      <c r="L12" s="8">
        <v>44</v>
      </c>
      <c r="M12" s="8">
        <v>101</v>
      </c>
      <c r="N12" s="8">
        <v>268</v>
      </c>
      <c r="O12" s="8">
        <v>168</v>
      </c>
      <c r="P12" s="8">
        <v>100</v>
      </c>
      <c r="Q12" s="8"/>
      <c r="R12" s="8">
        <v>377</v>
      </c>
      <c r="S12" s="8">
        <v>67</v>
      </c>
      <c r="T12" s="8">
        <v>121</v>
      </c>
      <c r="U12" s="8">
        <v>189</v>
      </c>
      <c r="V12" s="8">
        <v>125</v>
      </c>
      <c r="W12" s="8">
        <v>64</v>
      </c>
      <c r="X12" s="8"/>
      <c r="Y12" s="8">
        <v>332</v>
      </c>
      <c r="Z12" s="8"/>
      <c r="AA12" s="8">
        <v>116</v>
      </c>
      <c r="AB12" s="8">
        <v>142</v>
      </c>
      <c r="AC12" s="8">
        <v>57</v>
      </c>
      <c r="AD12" s="8">
        <v>85</v>
      </c>
      <c r="AE12" s="8"/>
      <c r="AF12" s="8">
        <v>358</v>
      </c>
      <c r="AG12" s="8"/>
      <c r="AH12" s="8">
        <v>137</v>
      </c>
      <c r="AI12" s="8">
        <v>169</v>
      </c>
      <c r="AJ12" s="8">
        <v>114</v>
      </c>
      <c r="AK12" s="8">
        <v>55</v>
      </c>
      <c r="AL12" s="8"/>
      <c r="AM12" s="8">
        <v>163</v>
      </c>
      <c r="AN12" s="8"/>
      <c r="AO12" s="8">
        <v>87</v>
      </c>
      <c r="AP12" s="8">
        <v>59</v>
      </c>
      <c r="AQ12" s="8">
        <v>62</v>
      </c>
      <c r="AR12" s="8">
        <v>-3</v>
      </c>
      <c r="AS12" s="8"/>
      <c r="AT12" s="8">
        <v>134.27500000000001</v>
      </c>
      <c r="AU12" s="8"/>
      <c r="AV12" s="8">
        <v>46</v>
      </c>
      <c r="AW12" s="8">
        <v>58</v>
      </c>
      <c r="AX12" s="8">
        <v>46</v>
      </c>
      <c r="AY12" s="8">
        <v>13</v>
      </c>
      <c r="AZ12" s="8"/>
      <c r="BA12" s="8">
        <v>125.399</v>
      </c>
      <c r="BB12" s="8"/>
      <c r="BC12" s="8"/>
      <c r="BD12" s="8"/>
      <c r="BE12" s="8"/>
      <c r="BF12" s="8"/>
      <c r="BG12" s="8"/>
      <c r="BH12" s="8">
        <v>130</v>
      </c>
      <c r="BI12" s="8"/>
      <c r="BJ12" s="8"/>
      <c r="BK12" s="8"/>
      <c r="BL12" s="8"/>
      <c r="BM12" s="8"/>
      <c r="BN12" s="7"/>
      <c r="BO12" s="7"/>
    </row>
    <row r="13" spans="1:67" s="3" customFormat="1" ht="17.149999999999999" customHeight="1" x14ac:dyDescent="0.35">
      <c r="C13" s="3" t="s">
        <v>102</v>
      </c>
      <c r="D13" s="71">
        <v>288</v>
      </c>
      <c r="E13" s="71">
        <f>+D13-F13-G13</f>
        <v>148</v>
      </c>
      <c r="F13" s="8">
        <v>40</v>
      </c>
      <c r="G13" s="8">
        <v>100</v>
      </c>
      <c r="H13" s="8">
        <v>49</v>
      </c>
      <c r="I13" s="8">
        <v>51</v>
      </c>
      <c r="J13" s="8"/>
      <c r="K13" s="8">
        <v>202</v>
      </c>
      <c r="L13" s="8">
        <v>53</v>
      </c>
      <c r="M13" s="8">
        <v>50</v>
      </c>
      <c r="N13" s="8">
        <v>99</v>
      </c>
      <c r="O13" s="8">
        <v>50</v>
      </c>
      <c r="P13" s="8">
        <v>49</v>
      </c>
      <c r="Q13" s="8"/>
      <c r="R13" s="8">
        <v>183</v>
      </c>
      <c r="S13" s="8">
        <v>45</v>
      </c>
      <c r="T13" s="8">
        <v>46</v>
      </c>
      <c r="U13" s="8">
        <v>92</v>
      </c>
      <c r="V13" s="8">
        <v>47</v>
      </c>
      <c r="W13" s="8">
        <v>45</v>
      </c>
      <c r="X13" s="8"/>
      <c r="Y13" s="8">
        <v>189</v>
      </c>
      <c r="Z13" s="8"/>
      <c r="AA13" s="8">
        <v>46</v>
      </c>
      <c r="AB13" s="8">
        <v>92</v>
      </c>
      <c r="AC13" s="8">
        <v>47</v>
      </c>
      <c r="AD13" s="8">
        <v>45</v>
      </c>
      <c r="AE13" s="8"/>
      <c r="AF13" s="8">
        <v>173</v>
      </c>
      <c r="AG13" s="8"/>
      <c r="AH13" s="8">
        <v>45</v>
      </c>
      <c r="AI13" s="8">
        <v>84</v>
      </c>
      <c r="AJ13" s="8">
        <v>42</v>
      </c>
      <c r="AK13" s="8">
        <v>42</v>
      </c>
      <c r="AL13" s="8"/>
      <c r="AM13" s="8">
        <v>182</v>
      </c>
      <c r="AN13" s="8"/>
      <c r="AO13" s="8">
        <v>40</v>
      </c>
      <c r="AP13" s="8">
        <v>75</v>
      </c>
      <c r="AQ13" s="8">
        <v>48</v>
      </c>
      <c r="AR13" s="8">
        <v>27</v>
      </c>
      <c r="AS13" s="8"/>
      <c r="AT13" s="8">
        <v>77.704999999999998</v>
      </c>
      <c r="AU13" s="8"/>
      <c r="AV13" s="8">
        <v>20</v>
      </c>
      <c r="AW13" s="8">
        <v>38</v>
      </c>
      <c r="AX13" s="8">
        <v>19</v>
      </c>
      <c r="AY13" s="8">
        <v>19</v>
      </c>
      <c r="AZ13" s="8"/>
      <c r="BA13" s="8">
        <v>88.25</v>
      </c>
      <c r="BB13" s="8"/>
      <c r="BC13" s="8"/>
      <c r="BD13" s="8"/>
      <c r="BE13" s="8"/>
      <c r="BF13" s="8"/>
      <c r="BG13" s="8"/>
      <c r="BH13" s="8">
        <v>102</v>
      </c>
      <c r="BI13" s="8"/>
      <c r="BJ13" s="8"/>
      <c r="BK13" s="8"/>
      <c r="BL13" s="8"/>
      <c r="BM13" s="8"/>
      <c r="BN13" s="7"/>
      <c r="BO13" s="7"/>
    </row>
    <row r="14" spans="1:67" s="3" customFormat="1" ht="17.149999999999999" customHeight="1" x14ac:dyDescent="0.35">
      <c r="C14" s="3" t="s">
        <v>104</v>
      </c>
      <c r="D14" s="71">
        <v>-117</v>
      </c>
      <c r="E14" s="71"/>
      <c r="F14" s="8"/>
      <c r="G14" s="8"/>
      <c r="H14" s="8"/>
      <c r="I14" s="8"/>
      <c r="J14" s="8"/>
      <c r="K14" s="8">
        <v>-205</v>
      </c>
      <c r="L14" s="8"/>
      <c r="M14" s="8"/>
      <c r="N14" s="8"/>
      <c r="O14" s="8"/>
      <c r="P14" s="8"/>
      <c r="Q14" s="8"/>
      <c r="R14" s="8">
        <v>-18</v>
      </c>
      <c r="S14" s="8"/>
      <c r="T14" s="8"/>
      <c r="U14" s="8"/>
      <c r="V14" s="8"/>
      <c r="W14" s="8"/>
      <c r="X14" s="8"/>
      <c r="Y14" s="8">
        <v>20</v>
      </c>
      <c r="Z14" s="8"/>
      <c r="AA14" s="8"/>
      <c r="AB14" s="8"/>
      <c r="AC14" s="8"/>
      <c r="AD14" s="8"/>
      <c r="AE14" s="8"/>
      <c r="AF14" s="8">
        <v>-33</v>
      </c>
      <c r="AG14" s="8"/>
      <c r="AH14" s="8"/>
      <c r="AI14" s="8"/>
      <c r="AJ14" s="8"/>
      <c r="AK14" s="8"/>
      <c r="AL14" s="8"/>
      <c r="AM14" s="8">
        <v>76</v>
      </c>
      <c r="AN14" s="8"/>
      <c r="AO14" s="8"/>
      <c r="AP14" s="8"/>
      <c r="AQ14" s="8"/>
      <c r="AR14" s="8"/>
      <c r="AS14" s="8"/>
      <c r="AT14" s="8">
        <v>-81.414000000000001</v>
      </c>
      <c r="AU14" s="8"/>
      <c r="AV14" s="8"/>
      <c r="AW14" s="8"/>
      <c r="AX14" s="8"/>
      <c r="AY14" s="8"/>
      <c r="AZ14" s="8"/>
      <c r="BA14" s="8">
        <v>-9.4960000000000004</v>
      </c>
      <c r="BB14" s="8"/>
      <c r="BC14" s="8"/>
      <c r="BD14" s="8"/>
      <c r="BE14" s="8"/>
      <c r="BF14" s="8"/>
      <c r="BG14" s="8"/>
      <c r="BH14" s="8">
        <v>30</v>
      </c>
      <c r="BI14" s="8"/>
      <c r="BJ14" s="8"/>
      <c r="BK14" s="8"/>
      <c r="BL14" s="8"/>
      <c r="BM14" s="8"/>
      <c r="BN14" s="7"/>
      <c r="BO14" s="7"/>
    </row>
    <row r="15" spans="1:67" s="3" customFormat="1" ht="17.149999999999999" customHeight="1" x14ac:dyDescent="0.35">
      <c r="C15" s="3" t="s">
        <v>105</v>
      </c>
      <c r="D15" s="71">
        <v>-12</v>
      </c>
      <c r="E15" s="71"/>
      <c r="F15" s="8"/>
      <c r="G15" s="8"/>
      <c r="H15" s="8"/>
      <c r="I15" s="8"/>
      <c r="J15" s="8"/>
      <c r="K15" s="8">
        <v>12</v>
      </c>
      <c r="L15" s="8"/>
      <c r="M15" s="8"/>
      <c r="N15" s="8"/>
      <c r="O15" s="8"/>
      <c r="P15" s="8"/>
      <c r="Q15" s="8"/>
      <c r="R15" s="8">
        <v>-54</v>
      </c>
      <c r="S15" s="8"/>
      <c r="T15" s="8"/>
      <c r="U15" s="8"/>
      <c r="V15" s="8"/>
      <c r="W15" s="8"/>
      <c r="X15" s="8"/>
      <c r="Y15" s="8">
        <v>21</v>
      </c>
      <c r="Z15" s="8"/>
      <c r="AA15" s="8"/>
      <c r="AB15" s="8"/>
      <c r="AC15" s="8"/>
      <c r="AD15" s="8"/>
      <c r="AE15" s="8"/>
      <c r="AF15" s="8">
        <v>45</v>
      </c>
      <c r="AG15" s="8"/>
      <c r="AH15" s="8"/>
      <c r="AI15" s="8"/>
      <c r="AJ15" s="8"/>
      <c r="AK15" s="8"/>
      <c r="AL15" s="8"/>
      <c r="AM15" s="8">
        <v>-1</v>
      </c>
      <c r="AN15" s="8"/>
      <c r="AO15" s="8"/>
      <c r="AP15" s="8"/>
      <c r="AQ15" s="8"/>
      <c r="AR15" s="8"/>
      <c r="AS15" s="8"/>
      <c r="AT15" s="8">
        <v>-18.047999999999998</v>
      </c>
      <c r="AU15" s="8"/>
      <c r="AV15" s="8"/>
      <c r="AW15" s="8"/>
      <c r="AX15" s="8"/>
      <c r="AY15" s="8"/>
      <c r="AZ15" s="8"/>
      <c r="BA15" s="8">
        <v>-8.5009999999999994</v>
      </c>
      <c r="BB15" s="8"/>
      <c r="BC15" s="8"/>
      <c r="BD15" s="8"/>
      <c r="BE15" s="8"/>
      <c r="BF15" s="8"/>
      <c r="BG15" s="8"/>
      <c r="BH15" s="8">
        <v>-16</v>
      </c>
      <c r="BI15" s="8"/>
      <c r="BJ15" s="8"/>
      <c r="BK15" s="8"/>
      <c r="BL15" s="8"/>
      <c r="BM15" s="8"/>
      <c r="BN15" s="7"/>
      <c r="BO15" s="7"/>
    </row>
    <row r="16" spans="1:67" s="3" customFormat="1" ht="17.149999999999999" customHeight="1" x14ac:dyDescent="0.35">
      <c r="C16" s="3" t="s">
        <v>106</v>
      </c>
      <c r="D16" s="71">
        <v>23</v>
      </c>
      <c r="E16" s="71"/>
      <c r="F16" s="8"/>
      <c r="G16" s="8"/>
      <c r="H16" s="8"/>
      <c r="I16" s="8"/>
      <c r="J16" s="8"/>
      <c r="K16" s="8">
        <v>16</v>
      </c>
      <c r="L16" s="8"/>
      <c r="M16" s="8"/>
      <c r="N16" s="8"/>
      <c r="O16" s="8"/>
      <c r="P16" s="8"/>
      <c r="Q16" s="8"/>
      <c r="R16" s="8">
        <v>83</v>
      </c>
      <c r="S16" s="8"/>
      <c r="T16" s="8"/>
      <c r="U16" s="8"/>
      <c r="V16" s="8"/>
      <c r="W16" s="8"/>
      <c r="X16" s="8"/>
      <c r="Y16" s="8">
        <v>-38</v>
      </c>
      <c r="Z16" s="8"/>
      <c r="AA16" s="8"/>
      <c r="AB16" s="8"/>
      <c r="AC16" s="8"/>
      <c r="AD16" s="8"/>
      <c r="AE16" s="8"/>
      <c r="AF16" s="8">
        <v>-52</v>
      </c>
      <c r="AG16" s="8"/>
      <c r="AH16" s="8"/>
      <c r="AI16" s="8"/>
      <c r="AJ16" s="8"/>
      <c r="AK16" s="8"/>
      <c r="AL16" s="8"/>
      <c r="AM16" s="8">
        <v>50</v>
      </c>
      <c r="AN16" s="8"/>
      <c r="AO16" s="8"/>
      <c r="AP16" s="8"/>
      <c r="AQ16" s="8"/>
      <c r="AR16" s="8"/>
      <c r="AS16" s="8"/>
      <c r="AT16" s="8">
        <v>23.58</v>
      </c>
      <c r="AU16" s="8"/>
      <c r="AV16" s="8"/>
      <c r="AW16" s="8"/>
      <c r="AX16" s="8"/>
      <c r="AY16" s="8"/>
      <c r="AZ16" s="8"/>
      <c r="BA16" s="8">
        <v>23.12</v>
      </c>
      <c r="BB16" s="8"/>
      <c r="BC16" s="8"/>
      <c r="BD16" s="8"/>
      <c r="BE16" s="8"/>
      <c r="BF16" s="8"/>
      <c r="BG16" s="8"/>
      <c r="BH16" s="8">
        <v>18</v>
      </c>
      <c r="BI16" s="8"/>
      <c r="BJ16" s="8"/>
      <c r="BK16" s="8"/>
      <c r="BL16" s="8"/>
      <c r="BM16" s="8"/>
      <c r="BN16" s="7"/>
      <c r="BO16" s="7"/>
    </row>
    <row r="17" spans="3:67" s="3" customFormat="1" ht="17.149999999999999" customHeight="1" x14ac:dyDescent="0.35">
      <c r="C17" s="3" t="s">
        <v>103</v>
      </c>
      <c r="D17" s="71">
        <v>-62</v>
      </c>
      <c r="E17" s="71">
        <f>+D17-F17-G17</f>
        <v>-134</v>
      </c>
      <c r="F17" s="8">
        <v>-14</v>
      </c>
      <c r="G17" s="8">
        <v>86</v>
      </c>
      <c r="H17" s="8">
        <v>96</v>
      </c>
      <c r="I17" s="8">
        <v>-10</v>
      </c>
      <c r="J17" s="8"/>
      <c r="K17" s="8">
        <v>-50</v>
      </c>
      <c r="L17" s="8">
        <v>-14</v>
      </c>
      <c r="M17" s="8">
        <v>-3</v>
      </c>
      <c r="N17" s="8">
        <v>-34</v>
      </c>
      <c r="O17" s="8">
        <v>-17</v>
      </c>
      <c r="P17" s="8">
        <v>-17</v>
      </c>
      <c r="Q17" s="8"/>
      <c r="R17" s="8">
        <v>-22</v>
      </c>
      <c r="S17" s="8">
        <v>-5</v>
      </c>
      <c r="T17" s="8">
        <v>-3</v>
      </c>
      <c r="U17" s="8">
        <v>-14</v>
      </c>
      <c r="V17" s="8">
        <v>-8</v>
      </c>
      <c r="W17" s="8">
        <v>-6</v>
      </c>
      <c r="X17" s="8"/>
      <c r="Y17" s="8">
        <v>-23</v>
      </c>
      <c r="Z17" s="8"/>
      <c r="AA17" s="8">
        <v>-9</v>
      </c>
      <c r="AB17" s="8">
        <v>-3</v>
      </c>
      <c r="AC17" s="8">
        <v>4</v>
      </c>
      <c r="AD17" s="8">
        <v>-7</v>
      </c>
      <c r="AE17" s="8"/>
      <c r="AF17" s="8">
        <v>-32</v>
      </c>
      <c r="AG17" s="8"/>
      <c r="AH17" s="8">
        <v>-8</v>
      </c>
      <c r="AI17" s="8">
        <v>-13</v>
      </c>
      <c r="AJ17" s="8">
        <v>-8</v>
      </c>
      <c r="AK17" s="8">
        <v>-5</v>
      </c>
      <c r="AL17" s="8"/>
      <c r="AM17" s="8">
        <v>-32</v>
      </c>
      <c r="AN17" s="8"/>
      <c r="AO17" s="8">
        <v>-4</v>
      </c>
      <c r="AP17" s="8">
        <v>-22</v>
      </c>
      <c r="AQ17" s="8">
        <v>-19</v>
      </c>
      <c r="AR17" s="8">
        <v>-3</v>
      </c>
      <c r="AS17" s="8"/>
      <c r="AT17" s="8">
        <v>-15.086999999999998</v>
      </c>
      <c r="AU17" s="8"/>
      <c r="AV17" s="8">
        <v>-3</v>
      </c>
      <c r="AW17" s="8">
        <v>-6</v>
      </c>
      <c r="AX17" s="8">
        <v>-4</v>
      </c>
      <c r="AY17" s="8">
        <v>-2</v>
      </c>
      <c r="AZ17" s="8"/>
      <c r="BA17" s="8">
        <v>-33</v>
      </c>
      <c r="BB17" s="8"/>
      <c r="BC17" s="8"/>
      <c r="BD17" s="8"/>
      <c r="BE17" s="8"/>
      <c r="BF17" s="8"/>
      <c r="BG17" s="8"/>
      <c r="BH17" s="8">
        <v>-56</v>
      </c>
      <c r="BI17" s="8"/>
      <c r="BJ17" s="8"/>
      <c r="BK17" s="8"/>
      <c r="BL17" s="8"/>
      <c r="BM17" s="8"/>
      <c r="BN17" s="7"/>
      <c r="BO17" s="7"/>
    </row>
    <row r="18" spans="3:67" s="3" customFormat="1" ht="17.149999999999999" customHeight="1" x14ac:dyDescent="0.35">
      <c r="C18" s="3" t="s">
        <v>150</v>
      </c>
      <c r="D18" s="71">
        <v>0</v>
      </c>
      <c r="E18" s="71">
        <f>+D14+D15+D16-F18-G18</f>
        <v>103</v>
      </c>
      <c r="F18" s="8">
        <v>100</v>
      </c>
      <c r="G18" s="8">
        <v>-309</v>
      </c>
      <c r="H18" s="8">
        <v>-8</v>
      </c>
      <c r="I18" s="8">
        <v>-301</v>
      </c>
      <c r="J18" s="8"/>
      <c r="K18" s="8">
        <v>0</v>
      </c>
      <c r="L18" s="8">
        <v>-39</v>
      </c>
      <c r="M18" s="8">
        <v>-27</v>
      </c>
      <c r="N18" s="8">
        <v>-111</v>
      </c>
      <c r="O18" s="8">
        <v>22</v>
      </c>
      <c r="P18" s="8">
        <v>-133</v>
      </c>
      <c r="Q18" s="8"/>
      <c r="R18" s="8">
        <v>0</v>
      </c>
      <c r="S18" s="8">
        <v>-2</v>
      </c>
      <c r="T18" s="8">
        <v>42</v>
      </c>
      <c r="U18" s="8">
        <v>-29</v>
      </c>
      <c r="V18" s="8">
        <v>63</v>
      </c>
      <c r="W18" s="8">
        <v>-92</v>
      </c>
      <c r="X18" s="8"/>
      <c r="Y18" s="8"/>
      <c r="Z18" s="8"/>
      <c r="AA18" s="8">
        <v>29</v>
      </c>
      <c r="AB18" s="8">
        <v>-49</v>
      </c>
      <c r="AC18" s="8">
        <v>51</v>
      </c>
      <c r="AD18" s="8">
        <v>-100</v>
      </c>
      <c r="AE18" s="8"/>
      <c r="AF18" s="8"/>
      <c r="AG18" s="8"/>
      <c r="AH18" s="8">
        <v>22</v>
      </c>
      <c r="AI18" s="8">
        <v>-56</v>
      </c>
      <c r="AJ18" s="8">
        <v>34</v>
      </c>
      <c r="AK18" s="8">
        <v>-90</v>
      </c>
      <c r="AL18" s="8"/>
      <c r="AM18" s="8"/>
      <c r="AN18" s="8"/>
      <c r="AO18" s="8">
        <v>48</v>
      </c>
      <c r="AP18" s="8">
        <v>-2</v>
      </c>
      <c r="AQ18" s="8">
        <v>79</v>
      </c>
      <c r="AR18" s="8">
        <v>-80</v>
      </c>
      <c r="AS18" s="8"/>
      <c r="AT18" s="8"/>
      <c r="AU18" s="8"/>
      <c r="AV18" s="8">
        <v>-4</v>
      </c>
      <c r="AW18" s="8">
        <v>-93</v>
      </c>
      <c r="AX18" s="8">
        <v>-3</v>
      </c>
      <c r="AY18" s="8">
        <v>-91</v>
      </c>
      <c r="AZ18" s="8"/>
      <c r="BA18" s="8"/>
      <c r="BB18" s="8"/>
      <c r="BC18" s="8"/>
      <c r="BD18" s="8"/>
      <c r="BE18" s="8"/>
      <c r="BF18" s="8"/>
      <c r="BG18" s="8"/>
      <c r="BH18" s="8"/>
      <c r="BI18" s="8"/>
      <c r="BJ18" s="8"/>
      <c r="BK18" s="8"/>
      <c r="BL18" s="8"/>
      <c r="BM18" s="8"/>
      <c r="BN18" s="7"/>
      <c r="BO18" s="7"/>
    </row>
    <row r="19" spans="3:67" s="14" customFormat="1" ht="17.149999999999999" customHeight="1" x14ac:dyDescent="0.35">
      <c r="C19" s="19" t="s">
        <v>108</v>
      </c>
      <c r="D19" s="74">
        <f t="shared" ref="D19:I19" si="0">SUM(D12:D18)</f>
        <v>-110</v>
      </c>
      <c r="E19" s="74">
        <f t="shared" si="0"/>
        <v>21</v>
      </c>
      <c r="F19" s="20">
        <f t="shared" si="0"/>
        <v>107</v>
      </c>
      <c r="G19" s="20">
        <f t="shared" si="0"/>
        <v>-238</v>
      </c>
      <c r="H19" s="20">
        <f t="shared" si="0"/>
        <v>10</v>
      </c>
      <c r="I19" s="20">
        <f t="shared" si="0"/>
        <v>-248</v>
      </c>
      <c r="J19" s="20"/>
      <c r="K19" s="20">
        <f t="shared" ref="K19:P19" si="1">SUM(K12:K18)</f>
        <v>388</v>
      </c>
      <c r="L19" s="20">
        <f t="shared" si="1"/>
        <v>44</v>
      </c>
      <c r="M19" s="20">
        <f t="shared" si="1"/>
        <v>121</v>
      </c>
      <c r="N19" s="20">
        <f t="shared" si="1"/>
        <v>222</v>
      </c>
      <c r="O19" s="20">
        <f t="shared" si="1"/>
        <v>223</v>
      </c>
      <c r="P19" s="20">
        <f t="shared" si="1"/>
        <v>-1</v>
      </c>
      <c r="Q19" s="20"/>
      <c r="R19" s="20">
        <f t="shared" ref="R19:W19" si="2">SUM(R12:R18)</f>
        <v>549</v>
      </c>
      <c r="S19" s="20">
        <f t="shared" si="2"/>
        <v>105</v>
      </c>
      <c r="T19" s="20">
        <f t="shared" si="2"/>
        <v>206</v>
      </c>
      <c r="U19" s="20">
        <f t="shared" si="2"/>
        <v>238</v>
      </c>
      <c r="V19" s="20">
        <f t="shared" si="2"/>
        <v>227</v>
      </c>
      <c r="W19" s="20">
        <f t="shared" si="2"/>
        <v>11</v>
      </c>
      <c r="X19" s="20"/>
      <c r="Y19" s="20">
        <f>SUM(Y12:Y18)</f>
        <v>501</v>
      </c>
      <c r="Z19" s="20"/>
      <c r="AA19" s="20">
        <f t="shared" ref="AA19:AF19" si="3">SUM(AA12:AA18)</f>
        <v>182</v>
      </c>
      <c r="AB19" s="20">
        <f t="shared" si="3"/>
        <v>182</v>
      </c>
      <c r="AC19" s="20">
        <f t="shared" si="3"/>
        <v>159</v>
      </c>
      <c r="AD19" s="20">
        <f t="shared" si="3"/>
        <v>23</v>
      </c>
      <c r="AE19" s="20">
        <f t="shared" si="3"/>
        <v>0</v>
      </c>
      <c r="AF19" s="20">
        <f t="shared" si="3"/>
        <v>459</v>
      </c>
      <c r="AG19" s="20"/>
      <c r="AH19" s="20">
        <f t="shared" ref="AH19:AM19" si="4">SUM(AH12:AH18)</f>
        <v>196</v>
      </c>
      <c r="AI19" s="20">
        <f t="shared" si="4"/>
        <v>184</v>
      </c>
      <c r="AJ19" s="20">
        <f t="shared" si="4"/>
        <v>182</v>
      </c>
      <c r="AK19" s="20">
        <f t="shared" si="4"/>
        <v>2</v>
      </c>
      <c r="AL19" s="20">
        <f t="shared" si="4"/>
        <v>0</v>
      </c>
      <c r="AM19" s="20">
        <f t="shared" si="4"/>
        <v>438</v>
      </c>
      <c r="AN19" s="20"/>
      <c r="AO19" s="20">
        <f>SUM(AO12:AO18)</f>
        <v>171</v>
      </c>
      <c r="AP19" s="20">
        <f>SUM(AP12:AP18)</f>
        <v>110</v>
      </c>
      <c r="AQ19" s="20">
        <f>SUM(AQ12:AQ18)</f>
        <v>170</v>
      </c>
      <c r="AR19" s="20">
        <f>SUM(AR12:AR18)</f>
        <v>-59</v>
      </c>
      <c r="AS19" s="20"/>
      <c r="AT19" s="20">
        <f>SUM(AT12:AT18)</f>
        <v>121.01100000000001</v>
      </c>
      <c r="AU19" s="20"/>
      <c r="AV19" s="20">
        <f t="shared" ref="AV19:BA19" si="5">SUM(AV12:AV18)</f>
        <v>59</v>
      </c>
      <c r="AW19" s="20">
        <f t="shared" si="5"/>
        <v>-3</v>
      </c>
      <c r="AX19" s="20">
        <f t="shared" si="5"/>
        <v>58</v>
      </c>
      <c r="AY19" s="20">
        <f t="shared" si="5"/>
        <v>-61</v>
      </c>
      <c r="AZ19" s="20">
        <f t="shared" si="5"/>
        <v>0</v>
      </c>
      <c r="BA19" s="20">
        <f t="shared" si="5"/>
        <v>185.77199999999999</v>
      </c>
      <c r="BB19" s="20"/>
      <c r="BC19" s="20">
        <v>73</v>
      </c>
      <c r="BD19" s="20">
        <v>25</v>
      </c>
      <c r="BE19" s="20">
        <v>60</v>
      </c>
      <c r="BF19" s="20">
        <v>-35</v>
      </c>
      <c r="BG19" s="20"/>
      <c r="BH19" s="20">
        <f>SUM(BH12:BH18)</f>
        <v>208</v>
      </c>
      <c r="BI19" s="20"/>
      <c r="BJ19" s="20">
        <v>98</v>
      </c>
      <c r="BK19" s="20">
        <v>-15</v>
      </c>
      <c r="BL19" s="20">
        <v>94</v>
      </c>
      <c r="BM19" s="20">
        <v>-109</v>
      </c>
    </row>
    <row r="20" spans="3:67" s="3" customFormat="1" ht="17.149999999999999" customHeight="1" x14ac:dyDescent="0.35">
      <c r="C20" s="3" t="s">
        <v>186</v>
      </c>
      <c r="D20" s="71">
        <v>-53</v>
      </c>
      <c r="E20" s="71">
        <f t="shared" ref="E20:E21" si="6">+D20-F20-G20</f>
        <v>-15</v>
      </c>
      <c r="F20" s="8">
        <v>-16</v>
      </c>
      <c r="G20" s="8">
        <v>-22</v>
      </c>
      <c r="H20" s="8">
        <v>-12</v>
      </c>
      <c r="I20" s="8">
        <v>-10</v>
      </c>
      <c r="J20" s="8"/>
      <c r="K20" s="8">
        <v>-14</v>
      </c>
      <c r="L20" s="8">
        <v>-2</v>
      </c>
      <c r="M20" s="8">
        <v>-3</v>
      </c>
      <c r="N20" s="8">
        <v>-9</v>
      </c>
      <c r="O20" s="8">
        <v>-4</v>
      </c>
      <c r="P20" s="8">
        <v>-5</v>
      </c>
      <c r="Q20" s="8"/>
      <c r="R20" s="8">
        <v>-21</v>
      </c>
      <c r="S20" s="8">
        <v>-5</v>
      </c>
      <c r="T20" s="8">
        <v>-6</v>
      </c>
      <c r="U20" s="8">
        <v>-10</v>
      </c>
      <c r="V20" s="8">
        <v>-5</v>
      </c>
      <c r="W20" s="8">
        <v>-5</v>
      </c>
      <c r="X20" s="8"/>
      <c r="Y20" s="8">
        <v>-20</v>
      </c>
      <c r="Z20" s="8"/>
      <c r="AA20" s="8">
        <v>-5</v>
      </c>
      <c r="AB20" s="8">
        <v>-9</v>
      </c>
      <c r="AC20" s="8">
        <v>-4</v>
      </c>
      <c r="AD20" s="8">
        <v>-5</v>
      </c>
      <c r="AE20" s="8"/>
      <c r="AF20" s="8">
        <v>-25</v>
      </c>
      <c r="AG20" s="8"/>
      <c r="AH20" s="8">
        <v>-9</v>
      </c>
      <c r="AI20" s="8">
        <v>-12</v>
      </c>
      <c r="AJ20" s="8">
        <v>-6</v>
      </c>
      <c r="AK20" s="8">
        <v>-6</v>
      </c>
      <c r="AL20" s="8"/>
      <c r="AM20" s="8">
        <v>-36</v>
      </c>
      <c r="AN20" s="8"/>
      <c r="AO20" s="8">
        <v>-8</v>
      </c>
      <c r="AP20" s="8">
        <v>-17</v>
      </c>
      <c r="AQ20" s="8">
        <v>-10</v>
      </c>
      <c r="AR20" s="8">
        <v>-7</v>
      </c>
      <c r="AS20" s="8"/>
      <c r="AT20" s="8">
        <v>-18.736999999999998</v>
      </c>
      <c r="AU20" s="8"/>
      <c r="AV20" s="8">
        <v>-3</v>
      </c>
      <c r="AW20" s="8">
        <v>-9</v>
      </c>
      <c r="AX20" s="8">
        <v>-4</v>
      </c>
      <c r="AY20" s="8">
        <v>-6</v>
      </c>
      <c r="AZ20" s="8"/>
      <c r="BA20" s="8">
        <v>-20.837999999999997</v>
      </c>
      <c r="BB20" s="8"/>
      <c r="BC20" s="8"/>
      <c r="BD20" s="8"/>
      <c r="BE20" s="8"/>
      <c r="BF20" s="8"/>
      <c r="BG20" s="8"/>
      <c r="BH20" s="8">
        <v>-21</v>
      </c>
      <c r="BI20" s="8"/>
      <c r="BJ20" s="8"/>
      <c r="BK20" s="8"/>
      <c r="BL20" s="8"/>
      <c r="BM20" s="8"/>
      <c r="BN20" s="7"/>
      <c r="BO20" s="7"/>
    </row>
    <row r="21" spans="3:67" s="3" customFormat="1" ht="17" customHeight="1" x14ac:dyDescent="0.35">
      <c r="C21" s="3" t="s">
        <v>107</v>
      </c>
      <c r="D21" s="71">
        <v>-46</v>
      </c>
      <c r="E21" s="71">
        <f t="shared" si="6"/>
        <v>-7</v>
      </c>
      <c r="F21" s="8">
        <v>-4</v>
      </c>
      <c r="G21" s="8">
        <v>-35</v>
      </c>
      <c r="H21" s="8">
        <v>-21</v>
      </c>
      <c r="I21" s="8">
        <v>-14</v>
      </c>
      <c r="J21" s="8"/>
      <c r="K21" s="8">
        <v>-58</v>
      </c>
      <c r="L21" s="8">
        <v>-14</v>
      </c>
      <c r="M21" s="8">
        <v>-17</v>
      </c>
      <c r="N21" s="8">
        <v>-27</v>
      </c>
      <c r="O21" s="8">
        <v>-12</v>
      </c>
      <c r="P21" s="8">
        <v>-15</v>
      </c>
      <c r="Q21" s="8"/>
      <c r="R21" s="8">
        <v>-74</v>
      </c>
      <c r="S21" s="8">
        <v>-23</v>
      </c>
      <c r="T21" s="8">
        <v>-24</v>
      </c>
      <c r="U21" s="8">
        <v>-27</v>
      </c>
      <c r="V21" s="8">
        <v>-16</v>
      </c>
      <c r="W21" s="8">
        <v>-11</v>
      </c>
      <c r="X21" s="8"/>
      <c r="Y21" s="8">
        <v>-56</v>
      </c>
      <c r="Z21" s="8"/>
      <c r="AA21" s="8">
        <v>-19</v>
      </c>
      <c r="AB21" s="8">
        <v>-26</v>
      </c>
      <c r="AC21" s="8">
        <v>-25</v>
      </c>
      <c r="AD21" s="8">
        <v>-1</v>
      </c>
      <c r="AE21" s="8"/>
      <c r="AF21" s="8">
        <v>-65</v>
      </c>
      <c r="AG21" s="8"/>
      <c r="AH21" s="8">
        <v>-22</v>
      </c>
      <c r="AI21" s="8">
        <v>-24</v>
      </c>
      <c r="AJ21" s="8">
        <v>-16</v>
      </c>
      <c r="AK21" s="8">
        <v>-8</v>
      </c>
      <c r="AL21" s="8"/>
      <c r="AM21" s="8">
        <v>-32</v>
      </c>
      <c r="AN21" s="8"/>
      <c r="AO21" s="8">
        <v>-9</v>
      </c>
      <c r="AP21" s="8">
        <v>-8</v>
      </c>
      <c r="AQ21" s="8">
        <v>-4</v>
      </c>
      <c r="AR21" s="8">
        <v>-4</v>
      </c>
      <c r="AS21" s="8"/>
      <c r="AT21" s="8">
        <v>-20.603999999999999</v>
      </c>
      <c r="AU21" s="8"/>
      <c r="AV21" s="8">
        <v>-3</v>
      </c>
      <c r="AW21" s="8">
        <v>-11</v>
      </c>
      <c r="AX21" s="8">
        <v>-6</v>
      </c>
      <c r="AY21" s="8">
        <v>-4</v>
      </c>
      <c r="AZ21" s="8"/>
      <c r="BA21" s="8">
        <v>-21.367999999999999</v>
      </c>
      <c r="BB21" s="8"/>
      <c r="BC21" s="8"/>
      <c r="BD21" s="8"/>
      <c r="BE21" s="8"/>
      <c r="BF21" s="8"/>
      <c r="BG21" s="8"/>
      <c r="BH21" s="8">
        <v>-22</v>
      </c>
      <c r="BI21" s="8"/>
      <c r="BJ21" s="8"/>
      <c r="BK21" s="8"/>
      <c r="BL21" s="8"/>
      <c r="BM21" s="8"/>
    </row>
    <row r="22" spans="3:67" s="14" customFormat="1" ht="17.149999999999999" customHeight="1" x14ac:dyDescent="0.35">
      <c r="C22" s="19" t="s">
        <v>108</v>
      </c>
      <c r="D22" s="74">
        <f>SUM(D19:D21)</f>
        <v>-209</v>
      </c>
      <c r="E22" s="74">
        <f>SUM(E19:E21)</f>
        <v>-1</v>
      </c>
      <c r="F22" s="20">
        <f t="shared" ref="F22:H22" si="7">SUM(F19:F21)</f>
        <v>87</v>
      </c>
      <c r="G22" s="20">
        <f t="shared" si="7"/>
        <v>-295</v>
      </c>
      <c r="H22" s="20">
        <f t="shared" si="7"/>
        <v>-23</v>
      </c>
      <c r="I22" s="20">
        <f>SUM(I19:I21)</f>
        <v>-272</v>
      </c>
      <c r="J22" s="20"/>
      <c r="K22" s="20">
        <f>SUM(K19:K21)</f>
        <v>316</v>
      </c>
      <c r="L22" s="20">
        <f>SUM(L19:L21)</f>
        <v>28</v>
      </c>
      <c r="M22" s="20">
        <f t="shared" ref="M22" si="8">SUM(M19:M21)</f>
        <v>101</v>
      </c>
      <c r="N22" s="20">
        <f t="shared" ref="N22" si="9">SUM(N19:N21)</f>
        <v>186</v>
      </c>
      <c r="O22" s="20">
        <f t="shared" ref="O22" si="10">SUM(O19:O21)</f>
        <v>207</v>
      </c>
      <c r="P22" s="20">
        <f t="shared" ref="P22" si="11">SUM(P19:P21)</f>
        <v>-21</v>
      </c>
      <c r="Q22" s="20"/>
      <c r="R22" s="20">
        <f>SUM(R19:R21)</f>
        <v>454</v>
      </c>
      <c r="S22" s="20">
        <f>SUM(S19:S21)</f>
        <v>77</v>
      </c>
      <c r="T22" s="20">
        <f t="shared" ref="T22:W22" si="12">SUM(T19:T21)</f>
        <v>176</v>
      </c>
      <c r="U22" s="20">
        <f t="shared" si="12"/>
        <v>201</v>
      </c>
      <c r="V22" s="20">
        <f t="shared" si="12"/>
        <v>206</v>
      </c>
      <c r="W22" s="20">
        <f t="shared" si="12"/>
        <v>-5</v>
      </c>
      <c r="X22" s="20"/>
      <c r="Y22" s="20">
        <f>SUM(Y19:Y21)</f>
        <v>425</v>
      </c>
      <c r="Z22" s="20"/>
      <c r="AA22" s="20">
        <f t="shared" ref="AA22:AD22" si="13">SUM(AA19:AA21)</f>
        <v>158</v>
      </c>
      <c r="AB22" s="20">
        <f t="shared" si="13"/>
        <v>147</v>
      </c>
      <c r="AC22" s="20">
        <f t="shared" si="13"/>
        <v>130</v>
      </c>
      <c r="AD22" s="20">
        <f t="shared" si="13"/>
        <v>17</v>
      </c>
      <c r="AE22" s="20"/>
      <c r="AF22" s="20">
        <f>SUM(AF19:AF21)</f>
        <v>369</v>
      </c>
      <c r="AG22" s="20"/>
      <c r="AH22" s="20">
        <f t="shared" ref="AH22:AK22" si="14">SUM(AH19:AH21)</f>
        <v>165</v>
      </c>
      <c r="AI22" s="20">
        <f t="shared" si="14"/>
        <v>148</v>
      </c>
      <c r="AJ22" s="20">
        <f t="shared" si="14"/>
        <v>160</v>
      </c>
      <c r="AK22" s="20">
        <f t="shared" si="14"/>
        <v>-12</v>
      </c>
      <c r="AL22" s="20"/>
      <c r="AM22" s="20">
        <f>SUM(AM19:AM21)</f>
        <v>370</v>
      </c>
      <c r="AN22" s="20"/>
      <c r="AO22" s="20">
        <f t="shared" ref="AO22:AR22" si="15">SUM(AO19:AO21)</f>
        <v>154</v>
      </c>
      <c r="AP22" s="20">
        <f t="shared" si="15"/>
        <v>85</v>
      </c>
      <c r="AQ22" s="20">
        <f t="shared" si="15"/>
        <v>156</v>
      </c>
      <c r="AR22" s="20">
        <f t="shared" si="15"/>
        <v>-70</v>
      </c>
      <c r="AS22" s="20"/>
      <c r="AT22" s="20">
        <f>SUM(AT19:AT21)</f>
        <v>81.670000000000016</v>
      </c>
      <c r="AU22" s="20"/>
      <c r="AV22" s="20">
        <f t="shared" ref="AV22:AY22" si="16">SUM(AV19:AV21)</f>
        <v>53</v>
      </c>
      <c r="AW22" s="20">
        <f t="shared" si="16"/>
        <v>-23</v>
      </c>
      <c r="AX22" s="20">
        <f t="shared" si="16"/>
        <v>48</v>
      </c>
      <c r="AY22" s="20">
        <f t="shared" si="16"/>
        <v>-71</v>
      </c>
      <c r="AZ22" s="20"/>
      <c r="BA22" s="20">
        <f>SUM(BA19:BA21)</f>
        <v>143.566</v>
      </c>
      <c r="BB22" s="20"/>
      <c r="BC22" s="20">
        <f t="shared" ref="BC22:BF22" si="17">SUM(BC19:BC21)</f>
        <v>73</v>
      </c>
      <c r="BD22" s="20">
        <f t="shared" si="17"/>
        <v>25</v>
      </c>
      <c r="BE22" s="20">
        <f t="shared" si="17"/>
        <v>60</v>
      </c>
      <c r="BF22" s="20">
        <f t="shared" si="17"/>
        <v>-35</v>
      </c>
      <c r="BG22" s="20"/>
      <c r="BH22" s="20">
        <f>SUM(BH19:BH21)</f>
        <v>165</v>
      </c>
      <c r="BI22" s="20"/>
      <c r="BJ22" s="20">
        <f t="shared" ref="BJ22:BL22" si="18">SUM(BJ19:BJ21)</f>
        <v>98</v>
      </c>
      <c r="BK22" s="20">
        <f t="shared" si="18"/>
        <v>-15</v>
      </c>
      <c r="BL22" s="20">
        <f t="shared" si="18"/>
        <v>94</v>
      </c>
      <c r="BM22" s="20">
        <f>SUM(BM19:BM21)</f>
        <v>-109</v>
      </c>
    </row>
    <row r="23" spans="3:67" s="3" customFormat="1" ht="4.4000000000000004" customHeight="1" x14ac:dyDescent="0.35">
      <c r="D23" s="71"/>
      <c r="E23" s="71"/>
      <c r="F23" s="8"/>
      <c r="G23" s="8"/>
      <c r="H23" s="8"/>
      <c r="I23" s="8"/>
      <c r="J23" s="8"/>
      <c r="K23" s="8"/>
      <c r="L23" s="8"/>
      <c r="M23" s="8"/>
      <c r="N23" s="8"/>
      <c r="O23" s="8"/>
      <c r="P23" s="8"/>
      <c r="Q23" s="8"/>
      <c r="R23" s="8"/>
      <c r="S23" s="8"/>
      <c r="T23" s="8"/>
      <c r="U23" s="8"/>
      <c r="V23" s="8"/>
      <c r="W23" s="8"/>
      <c r="X23" s="8"/>
      <c r="Y23" s="8"/>
      <c r="Z23" s="8"/>
      <c r="AA23" s="8"/>
      <c r="AB23" s="8"/>
      <c r="AC23" s="8"/>
      <c r="AD23" s="8"/>
      <c r="AE23" s="8"/>
      <c r="AF23" s="8"/>
      <c r="AG23" s="8"/>
      <c r="AH23" s="8"/>
      <c r="AI23" s="8"/>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row>
    <row r="24" spans="3:67" s="3" customFormat="1" ht="17.149999999999999" customHeight="1" x14ac:dyDescent="0.35">
      <c r="C24" s="3" t="s">
        <v>109</v>
      </c>
      <c r="D24" s="71">
        <v>35</v>
      </c>
      <c r="E24" s="71">
        <f t="shared" ref="E24:E28" si="19">+D24-F24-G24</f>
        <v>35</v>
      </c>
      <c r="F24" s="8"/>
      <c r="G24" s="8"/>
      <c r="H24" s="8"/>
      <c r="I24" s="8">
        <v>3</v>
      </c>
      <c r="J24" s="8"/>
      <c r="K24" s="8">
        <v>11</v>
      </c>
      <c r="L24" s="8">
        <v>11</v>
      </c>
      <c r="M24" s="8">
        <v>0</v>
      </c>
      <c r="N24" s="8">
        <v>0</v>
      </c>
      <c r="O24" s="8">
        <v>0</v>
      </c>
      <c r="P24" s="8">
        <v>0</v>
      </c>
      <c r="Q24" s="8"/>
      <c r="R24" s="8">
        <v>8</v>
      </c>
      <c r="S24" s="8">
        <v>9</v>
      </c>
      <c r="T24" s="8">
        <v>-1</v>
      </c>
      <c r="U24" s="8">
        <v>0</v>
      </c>
      <c r="V24" s="8">
        <v>0</v>
      </c>
      <c r="W24" s="8">
        <v>0</v>
      </c>
      <c r="X24" s="8"/>
      <c r="Y24" s="8">
        <v>0</v>
      </c>
      <c r="Z24" s="8"/>
      <c r="AA24" s="8">
        <v>0</v>
      </c>
      <c r="AB24" s="8">
        <v>0</v>
      </c>
      <c r="AC24" s="8">
        <v>0</v>
      </c>
      <c r="AD24" s="8">
        <v>0</v>
      </c>
      <c r="AE24" s="8"/>
      <c r="AF24" s="8">
        <v>1</v>
      </c>
      <c r="AG24" s="8"/>
      <c r="AH24" s="8">
        <v>0</v>
      </c>
      <c r="AI24" s="8">
        <v>0</v>
      </c>
      <c r="AJ24" s="8">
        <v>0</v>
      </c>
      <c r="AK24" s="8">
        <v>0</v>
      </c>
      <c r="AL24" s="8"/>
      <c r="AM24" s="8">
        <v>4</v>
      </c>
      <c r="AN24" s="8"/>
      <c r="AO24" s="8">
        <v>0</v>
      </c>
      <c r="AP24" s="8">
        <v>0</v>
      </c>
      <c r="AQ24" s="8">
        <v>0</v>
      </c>
      <c r="AR24" s="8">
        <v>0</v>
      </c>
      <c r="AS24" s="8"/>
      <c r="AT24" s="8">
        <v>0.80300000000000005</v>
      </c>
      <c r="AU24" s="8"/>
      <c r="AV24" s="8">
        <v>0</v>
      </c>
      <c r="AW24" s="8">
        <v>0</v>
      </c>
      <c r="AX24" s="8">
        <v>0</v>
      </c>
      <c r="AY24" s="8">
        <v>0</v>
      </c>
      <c r="AZ24" s="8"/>
      <c r="BA24" s="8">
        <v>39.845999999999997</v>
      </c>
      <c r="BB24" s="8"/>
      <c r="BC24" s="8"/>
      <c r="BD24" s="8"/>
      <c r="BE24" s="8"/>
      <c r="BF24" s="8"/>
      <c r="BG24" s="8"/>
      <c r="BH24" s="8">
        <v>37</v>
      </c>
      <c r="BI24" s="8"/>
      <c r="BJ24" s="8"/>
      <c r="BK24" s="8"/>
      <c r="BL24" s="8"/>
      <c r="BM24" s="8"/>
    </row>
    <row r="25" spans="3:67" s="3" customFormat="1" ht="17.149999999999999" customHeight="1" x14ac:dyDescent="0.35">
      <c r="C25" s="3" t="s">
        <v>110</v>
      </c>
      <c r="D25" s="71">
        <v>-7</v>
      </c>
      <c r="E25" s="71">
        <f t="shared" si="19"/>
        <v>0</v>
      </c>
      <c r="F25" s="8">
        <v>0</v>
      </c>
      <c r="G25" s="8">
        <v>-7</v>
      </c>
      <c r="H25" s="8">
        <v>-7</v>
      </c>
      <c r="I25" s="8">
        <v>0</v>
      </c>
      <c r="J25" s="8"/>
      <c r="K25" s="8">
        <v>0</v>
      </c>
      <c r="L25" s="8">
        <v>0</v>
      </c>
      <c r="M25" s="8">
        <v>0</v>
      </c>
      <c r="N25" s="8">
        <v>0</v>
      </c>
      <c r="O25" s="8">
        <v>0</v>
      </c>
      <c r="P25" s="8">
        <v>0</v>
      </c>
      <c r="Q25" s="8"/>
      <c r="R25" s="8">
        <v>-238</v>
      </c>
      <c r="S25" s="8">
        <v>-112</v>
      </c>
      <c r="T25" s="8">
        <v>-126</v>
      </c>
      <c r="U25" s="8">
        <v>0</v>
      </c>
      <c r="V25" s="8">
        <v>0</v>
      </c>
      <c r="W25" s="8">
        <v>0</v>
      </c>
      <c r="X25" s="8"/>
      <c r="Y25" s="8">
        <v>-72</v>
      </c>
      <c r="Z25" s="8"/>
      <c r="AA25" s="8">
        <v>0</v>
      </c>
      <c r="AB25" s="8">
        <v>-74</v>
      </c>
      <c r="AC25" s="8">
        <v>0</v>
      </c>
      <c r="AD25" s="8">
        <v>-74</v>
      </c>
      <c r="AE25" s="8"/>
      <c r="AF25" s="8">
        <v>-97</v>
      </c>
      <c r="AG25" s="8"/>
      <c r="AH25" s="8">
        <v>0</v>
      </c>
      <c r="AI25" s="8">
        <v>-82</v>
      </c>
      <c r="AJ25" s="8">
        <v>-58</v>
      </c>
      <c r="AK25" s="8">
        <v>-24</v>
      </c>
      <c r="AL25" s="8"/>
      <c r="AM25" s="8">
        <v>-735</v>
      </c>
      <c r="AN25" s="8"/>
      <c r="AO25" s="8">
        <v>0</v>
      </c>
      <c r="AP25" s="8">
        <v>-744</v>
      </c>
      <c r="AQ25" s="8">
        <v>-25</v>
      </c>
      <c r="AR25" s="8">
        <v>-720</v>
      </c>
      <c r="AS25" s="8"/>
      <c r="AT25" s="8">
        <v>-35.066000000000003</v>
      </c>
      <c r="AU25" s="8"/>
      <c r="AV25" s="8">
        <v>0</v>
      </c>
      <c r="AW25" s="8">
        <v>-35</v>
      </c>
      <c r="AX25" s="8">
        <v>-35</v>
      </c>
      <c r="AY25" s="8">
        <v>0</v>
      </c>
      <c r="AZ25" s="8"/>
      <c r="BA25" s="8">
        <v>-31.497</v>
      </c>
      <c r="BB25" s="8"/>
      <c r="BC25" s="8"/>
      <c r="BD25" s="8"/>
      <c r="BE25" s="8"/>
      <c r="BF25" s="8"/>
      <c r="BG25" s="8"/>
      <c r="BH25" s="8">
        <v>-30</v>
      </c>
      <c r="BI25" s="8"/>
      <c r="BJ25" s="8"/>
      <c r="BK25" s="8"/>
      <c r="BL25" s="8"/>
      <c r="BM25" s="8"/>
    </row>
    <row r="26" spans="3:67" s="3" customFormat="1" ht="17.149999999999999" customHeight="1" x14ac:dyDescent="0.35">
      <c r="C26" s="3" t="s">
        <v>111</v>
      </c>
      <c r="D26" s="71">
        <v>0</v>
      </c>
      <c r="E26" s="71">
        <f>+D26-F26-G26</f>
        <v>0</v>
      </c>
      <c r="F26" s="8"/>
      <c r="G26" s="8"/>
      <c r="H26" s="8"/>
      <c r="I26" s="8">
        <v>0</v>
      </c>
      <c r="J26" s="8"/>
      <c r="K26" s="8">
        <v>0</v>
      </c>
      <c r="L26" s="8">
        <v>0</v>
      </c>
      <c r="M26" s="8">
        <v>0</v>
      </c>
      <c r="N26" s="8">
        <v>0</v>
      </c>
      <c r="O26" s="8">
        <v>0</v>
      </c>
      <c r="P26" s="8">
        <v>0</v>
      </c>
      <c r="Q26" s="8"/>
      <c r="R26" s="8">
        <v>0</v>
      </c>
      <c r="S26" s="8">
        <v>0</v>
      </c>
      <c r="T26" s="8">
        <v>0</v>
      </c>
      <c r="U26" s="8">
        <v>0</v>
      </c>
      <c r="V26" s="8">
        <v>0</v>
      </c>
      <c r="W26" s="8">
        <v>0</v>
      </c>
      <c r="X26" s="8"/>
      <c r="Y26" s="8">
        <v>0</v>
      </c>
      <c r="Z26" s="8"/>
      <c r="AA26" s="8">
        <v>0</v>
      </c>
      <c r="AB26" s="8">
        <v>0</v>
      </c>
      <c r="AC26" s="8">
        <v>0</v>
      </c>
      <c r="AD26" s="8">
        <v>0</v>
      </c>
      <c r="AE26" s="8"/>
      <c r="AF26" s="8">
        <v>117</v>
      </c>
      <c r="AG26" s="8"/>
      <c r="AH26" s="8">
        <v>0</v>
      </c>
      <c r="AI26" s="8">
        <v>0</v>
      </c>
      <c r="AJ26" s="8">
        <v>0</v>
      </c>
      <c r="AK26" s="8">
        <v>0</v>
      </c>
      <c r="AL26" s="8"/>
      <c r="AM26" s="8">
        <v>0</v>
      </c>
      <c r="AN26" s="8"/>
      <c r="AO26" s="8">
        <v>0</v>
      </c>
      <c r="AP26" s="8">
        <v>0</v>
      </c>
      <c r="AQ26" s="8">
        <v>0</v>
      </c>
      <c r="AR26" s="8">
        <v>0</v>
      </c>
      <c r="AS26" s="8"/>
      <c r="AT26" s="8">
        <v>0</v>
      </c>
      <c r="AU26" s="8"/>
      <c r="AV26" s="8">
        <v>0</v>
      </c>
      <c r="AW26" s="8">
        <v>0</v>
      </c>
      <c r="AX26" s="8">
        <v>0</v>
      </c>
      <c r="AY26" s="8">
        <v>0</v>
      </c>
      <c r="AZ26" s="8"/>
      <c r="BA26" s="8">
        <v>0</v>
      </c>
      <c r="BB26" s="8"/>
      <c r="BC26" s="8"/>
      <c r="BD26" s="8"/>
      <c r="BE26" s="8"/>
      <c r="BF26" s="8"/>
      <c r="BG26" s="8"/>
      <c r="BH26" s="8">
        <v>0</v>
      </c>
      <c r="BI26" s="8"/>
      <c r="BJ26" s="8"/>
      <c r="BK26" s="8"/>
      <c r="BL26" s="8"/>
      <c r="BM26" s="8"/>
    </row>
    <row r="27" spans="3:67" s="36" customFormat="1" ht="17" customHeight="1" x14ac:dyDescent="0.35">
      <c r="C27" s="36" t="s">
        <v>112</v>
      </c>
      <c r="D27" s="85"/>
      <c r="E27" s="71"/>
      <c r="F27" s="37"/>
      <c r="G27" s="37"/>
      <c r="H27" s="37"/>
      <c r="I27" s="37">
        <v>0</v>
      </c>
      <c r="J27" s="37"/>
      <c r="K27" s="37">
        <v>0</v>
      </c>
      <c r="L27" s="37">
        <v>0</v>
      </c>
      <c r="M27" s="37">
        <v>0</v>
      </c>
      <c r="N27" s="37">
        <v>0</v>
      </c>
      <c r="O27" s="37">
        <v>0</v>
      </c>
      <c r="P27" s="37">
        <v>0</v>
      </c>
      <c r="Q27" s="37"/>
      <c r="R27" s="37">
        <v>0</v>
      </c>
      <c r="S27" s="37">
        <v>0</v>
      </c>
      <c r="T27" s="37">
        <v>0</v>
      </c>
      <c r="U27" s="37">
        <v>0</v>
      </c>
      <c r="V27" s="37">
        <v>0</v>
      </c>
      <c r="W27" s="37">
        <v>0</v>
      </c>
      <c r="X27" s="37"/>
      <c r="Y27" s="37">
        <v>0</v>
      </c>
      <c r="Z27" s="37"/>
      <c r="AA27" s="37">
        <v>0</v>
      </c>
      <c r="AB27" s="37">
        <v>0</v>
      </c>
      <c r="AC27" s="37">
        <v>0</v>
      </c>
      <c r="AD27" s="37">
        <v>0</v>
      </c>
      <c r="AE27" s="37"/>
      <c r="AF27" s="37">
        <v>0</v>
      </c>
      <c r="AG27" s="37"/>
      <c r="AH27" s="37">
        <v>0</v>
      </c>
      <c r="AI27" s="37">
        <v>0</v>
      </c>
      <c r="AJ27" s="37">
        <v>0</v>
      </c>
      <c r="AK27" s="37">
        <v>0</v>
      </c>
      <c r="AL27" s="37"/>
      <c r="AM27" s="37">
        <v>-104</v>
      </c>
      <c r="AN27" s="37"/>
      <c r="AO27" s="37">
        <v>0</v>
      </c>
      <c r="AP27" s="37">
        <v>-104</v>
      </c>
      <c r="AQ27" s="37">
        <v>0</v>
      </c>
      <c r="AR27" s="37">
        <v>-104</v>
      </c>
      <c r="AS27" s="37"/>
      <c r="AT27" s="37">
        <v>0</v>
      </c>
      <c r="AU27" s="37"/>
      <c r="AV27" s="37">
        <v>0</v>
      </c>
      <c r="AW27" s="37">
        <v>0</v>
      </c>
      <c r="AX27" s="37">
        <v>0</v>
      </c>
      <c r="AY27" s="37">
        <v>0</v>
      </c>
      <c r="AZ27" s="37"/>
      <c r="BA27" s="37">
        <v>0</v>
      </c>
      <c r="BB27" s="37"/>
      <c r="BC27" s="37"/>
      <c r="BD27" s="37"/>
      <c r="BE27" s="37"/>
      <c r="BF27" s="37"/>
      <c r="BG27" s="37"/>
      <c r="BH27" s="37">
        <v>0</v>
      </c>
      <c r="BI27" s="37"/>
      <c r="BJ27" s="37"/>
      <c r="BK27" s="37"/>
      <c r="BL27" s="37"/>
      <c r="BM27" s="37"/>
    </row>
    <row r="28" spans="3:67" s="36" customFormat="1" ht="17" customHeight="1" x14ac:dyDescent="0.35">
      <c r="C28" s="36" t="s">
        <v>113</v>
      </c>
      <c r="D28" s="85">
        <v>-165</v>
      </c>
      <c r="E28" s="71">
        <f t="shared" si="19"/>
        <v>-57</v>
      </c>
      <c r="F28" s="37">
        <v>-33</v>
      </c>
      <c r="G28" s="37">
        <v>-75</v>
      </c>
      <c r="H28" s="37">
        <v>-38</v>
      </c>
      <c r="I28" s="37">
        <v>-40</v>
      </c>
      <c r="J28" s="37"/>
      <c r="K28" s="37">
        <v>-266</v>
      </c>
      <c r="L28" s="37">
        <v>-117</v>
      </c>
      <c r="M28" s="37">
        <v>-65</v>
      </c>
      <c r="N28" s="37">
        <v>-84</v>
      </c>
      <c r="O28" s="37">
        <v>-42</v>
      </c>
      <c r="P28" s="37">
        <v>-42</v>
      </c>
      <c r="Q28" s="37"/>
      <c r="R28" s="37">
        <v>-197</v>
      </c>
      <c r="S28" s="37">
        <v>-92</v>
      </c>
      <c r="T28" s="37">
        <v>-44</v>
      </c>
      <c r="U28" s="37">
        <v>-61</v>
      </c>
      <c r="V28" s="37">
        <v>-34</v>
      </c>
      <c r="W28" s="37">
        <v>-27</v>
      </c>
      <c r="X28" s="37"/>
      <c r="Y28" s="37">
        <v>-134</v>
      </c>
      <c r="Z28" s="37"/>
      <c r="AA28" s="37">
        <v>-22</v>
      </c>
      <c r="AB28" s="37">
        <v>-43</v>
      </c>
      <c r="AC28" s="37">
        <v>-22</v>
      </c>
      <c r="AD28" s="37">
        <v>-21</v>
      </c>
      <c r="AE28" s="37"/>
      <c r="AF28" s="37">
        <v>-126</v>
      </c>
      <c r="AG28" s="37"/>
      <c r="AH28" s="37">
        <v>-29</v>
      </c>
      <c r="AI28" s="37">
        <v>-27</v>
      </c>
      <c r="AJ28" s="37">
        <v>-16</v>
      </c>
      <c r="AK28" s="37">
        <v>-11</v>
      </c>
      <c r="AL28" s="37"/>
      <c r="AM28" s="37">
        <v>-138</v>
      </c>
      <c r="AN28" s="37"/>
      <c r="AO28" s="37">
        <v>-23</v>
      </c>
      <c r="AP28" s="37">
        <v>-61</v>
      </c>
      <c r="AQ28" s="37">
        <v>-31</v>
      </c>
      <c r="AR28" s="37">
        <v>-29</v>
      </c>
      <c r="AS28" s="37"/>
      <c r="AT28" s="37">
        <v>-109.93300000000001</v>
      </c>
      <c r="AU28" s="37"/>
      <c r="AV28" s="37">
        <v>-8</v>
      </c>
      <c r="AW28" s="37">
        <v>-30</v>
      </c>
      <c r="AX28" s="37">
        <v>-7</v>
      </c>
      <c r="AY28" s="37">
        <v>-23</v>
      </c>
      <c r="AZ28" s="37"/>
      <c r="BA28" s="37">
        <v>-83.33</v>
      </c>
      <c r="BB28" s="37"/>
      <c r="BC28" s="37"/>
      <c r="BD28" s="37"/>
      <c r="BE28" s="37"/>
      <c r="BF28" s="37"/>
      <c r="BG28" s="37"/>
      <c r="BH28" s="37">
        <v>-61</v>
      </c>
      <c r="BI28" s="37"/>
      <c r="BJ28" s="37"/>
      <c r="BK28" s="37"/>
      <c r="BL28" s="37"/>
      <c r="BM28" s="37"/>
    </row>
    <row r="29" spans="3:67" s="14" customFormat="1" ht="17.149999999999999" customHeight="1" x14ac:dyDescent="0.35">
      <c r="C29" s="19" t="s">
        <v>114</v>
      </c>
      <c r="D29" s="74">
        <f>SUM(D24:D28)</f>
        <v>-137</v>
      </c>
      <c r="E29" s="74">
        <f>SUM(E24:E28)</f>
        <v>-22</v>
      </c>
      <c r="F29" s="20">
        <v>-33</v>
      </c>
      <c r="G29" s="20">
        <v>-82</v>
      </c>
      <c r="H29" s="20">
        <v>-45</v>
      </c>
      <c r="I29" s="20">
        <f>+SUM(I24:I28)</f>
        <v>-37</v>
      </c>
      <c r="J29" s="20"/>
      <c r="K29" s="20">
        <v>-255</v>
      </c>
      <c r="L29" s="20">
        <v>-106</v>
      </c>
      <c r="M29" s="20">
        <v>-65</v>
      </c>
      <c r="N29" s="20">
        <v>-84</v>
      </c>
      <c r="O29" s="20">
        <v>-42</v>
      </c>
      <c r="P29" s="20">
        <v>-43</v>
      </c>
      <c r="Q29" s="20"/>
      <c r="R29" s="20">
        <v>-427</v>
      </c>
      <c r="S29" s="20">
        <v>-195</v>
      </c>
      <c r="T29" s="20">
        <v>-171</v>
      </c>
      <c r="U29" s="20">
        <v>-61</v>
      </c>
      <c r="V29" s="20">
        <v>-34</v>
      </c>
      <c r="W29" s="20">
        <v>-27</v>
      </c>
      <c r="X29" s="20"/>
      <c r="Y29" s="20">
        <v>-206</v>
      </c>
      <c r="Z29" s="20"/>
      <c r="AA29" s="20">
        <v>-22</v>
      </c>
      <c r="AB29" s="20">
        <v>-117</v>
      </c>
      <c r="AC29" s="20">
        <v>-22</v>
      </c>
      <c r="AD29" s="20">
        <v>-95</v>
      </c>
      <c r="AE29" s="20"/>
      <c r="AF29" s="20">
        <v>-105</v>
      </c>
      <c r="AG29" s="20"/>
      <c r="AH29" s="20">
        <v>-29</v>
      </c>
      <c r="AI29" s="20">
        <v>-109</v>
      </c>
      <c r="AJ29" s="20">
        <v>-74</v>
      </c>
      <c r="AK29" s="20">
        <v>-35</v>
      </c>
      <c r="AL29" s="20"/>
      <c r="AM29" s="20">
        <v>-973</v>
      </c>
      <c r="AN29" s="20"/>
      <c r="AO29" s="20">
        <v>-23</v>
      </c>
      <c r="AP29" s="20">
        <v>-908</v>
      </c>
      <c r="AQ29" s="20">
        <v>-56</v>
      </c>
      <c r="AR29" s="20">
        <v>-853</v>
      </c>
      <c r="AS29" s="20"/>
      <c r="AT29" s="20">
        <v>-144.19600000000003</v>
      </c>
      <c r="AU29" s="20"/>
      <c r="AV29" s="20">
        <v>-8</v>
      </c>
      <c r="AW29" s="20">
        <v>-65</v>
      </c>
      <c r="AX29" s="20">
        <v>-42</v>
      </c>
      <c r="AY29" s="20">
        <v>-23</v>
      </c>
      <c r="AZ29" s="20"/>
      <c r="BA29" s="20">
        <v>-74.980999999999995</v>
      </c>
      <c r="BB29" s="20"/>
      <c r="BC29" s="20">
        <v>-22</v>
      </c>
      <c r="BD29" s="20">
        <v>0</v>
      </c>
      <c r="BE29" s="20">
        <v>6</v>
      </c>
      <c r="BF29" s="20">
        <v>-6</v>
      </c>
      <c r="BG29" s="20"/>
      <c r="BH29" s="20">
        <v>-54</v>
      </c>
      <c r="BI29" s="20"/>
      <c r="BJ29" s="20">
        <v>-14</v>
      </c>
      <c r="BK29" s="20">
        <v>-56</v>
      </c>
      <c r="BL29" s="20">
        <v>-9</v>
      </c>
      <c r="BM29" s="20">
        <v>-46</v>
      </c>
    </row>
    <row r="30" spans="3:67" s="33" customFormat="1" ht="17.149999999999999" customHeight="1" x14ac:dyDescent="0.35">
      <c r="C30" s="34" t="s">
        <v>18</v>
      </c>
      <c r="D30" s="86">
        <f>+D29+D22</f>
        <v>-346</v>
      </c>
      <c r="E30" s="74">
        <f>SUM(E25:E29)</f>
        <v>-79</v>
      </c>
      <c r="F30" s="35">
        <v>154</v>
      </c>
      <c r="G30" s="35">
        <f>+G29+G22</f>
        <v>-377</v>
      </c>
      <c r="H30" s="35">
        <f>+H29+H22</f>
        <v>-68</v>
      </c>
      <c r="I30" s="35">
        <f>+I22+I29</f>
        <v>-309</v>
      </c>
      <c r="J30" s="35"/>
      <c r="K30" s="35">
        <v>61</v>
      </c>
      <c r="L30" s="35">
        <f>+L22+L29</f>
        <v>-78</v>
      </c>
      <c r="M30" s="35">
        <v>36</v>
      </c>
      <c r="N30" s="35">
        <f>+N22+N29</f>
        <v>102</v>
      </c>
      <c r="O30" s="35">
        <f>+O22+O29</f>
        <v>165</v>
      </c>
      <c r="P30" s="35">
        <v>-64</v>
      </c>
      <c r="Q30" s="35"/>
      <c r="R30" s="35">
        <v>27</v>
      </c>
      <c r="S30" s="35">
        <v>-118</v>
      </c>
      <c r="T30" s="35">
        <v>5</v>
      </c>
      <c r="U30" s="35">
        <v>140</v>
      </c>
      <c r="V30" s="35">
        <v>172</v>
      </c>
      <c r="W30" s="35">
        <v>-32</v>
      </c>
      <c r="X30" s="35"/>
      <c r="Y30" s="35">
        <v>219</v>
      </c>
      <c r="Z30" s="35"/>
      <c r="AA30" s="35">
        <v>136</v>
      </c>
      <c r="AB30" s="35">
        <v>30</v>
      </c>
      <c r="AC30" s="35">
        <v>108</v>
      </c>
      <c r="AD30" s="35">
        <v>-78</v>
      </c>
      <c r="AE30" s="35"/>
      <c r="AF30" s="35">
        <v>264</v>
      </c>
      <c r="AG30" s="35"/>
      <c r="AH30" s="35">
        <v>136</v>
      </c>
      <c r="AI30" s="35">
        <v>39</v>
      </c>
      <c r="AJ30" s="35">
        <v>86</v>
      </c>
      <c r="AK30" s="35">
        <v>-47</v>
      </c>
      <c r="AL30" s="35"/>
      <c r="AM30" s="35">
        <v>-603</v>
      </c>
      <c r="AN30" s="35"/>
      <c r="AO30" s="35">
        <v>131</v>
      </c>
      <c r="AP30" s="35">
        <v>-823</v>
      </c>
      <c r="AQ30" s="35">
        <v>100</v>
      </c>
      <c r="AR30" s="35">
        <v>-923</v>
      </c>
      <c r="AS30" s="35"/>
      <c r="AT30" s="35">
        <v>-61.03300000000003</v>
      </c>
      <c r="AU30" s="35"/>
      <c r="AV30" s="35">
        <v>45</v>
      </c>
      <c r="AW30" s="35">
        <v>-88</v>
      </c>
      <c r="AX30" s="35">
        <v>6</v>
      </c>
      <c r="AY30" s="35">
        <v>-94</v>
      </c>
      <c r="AZ30" s="35"/>
      <c r="BA30" s="35">
        <v>68.076999999999998</v>
      </c>
      <c r="BB30" s="35"/>
      <c r="BC30" s="35">
        <v>51</v>
      </c>
      <c r="BD30" s="35">
        <v>25</v>
      </c>
      <c r="BE30" s="35">
        <v>66</v>
      </c>
      <c r="BF30" s="35">
        <v>-41</v>
      </c>
      <c r="BG30" s="35"/>
      <c r="BH30" s="35">
        <v>58</v>
      </c>
      <c r="BI30" s="35"/>
      <c r="BJ30" s="35">
        <v>84</v>
      </c>
      <c r="BK30" s="35">
        <v>-71</v>
      </c>
      <c r="BL30" s="35">
        <v>85</v>
      </c>
      <c r="BM30" s="35">
        <v>-155</v>
      </c>
    </row>
    <row r="31" spans="3:67" s="3" customFormat="1" ht="4.4000000000000004" customHeight="1" x14ac:dyDescent="0.35">
      <c r="D31" s="71"/>
      <c r="E31" s="71"/>
      <c r="F31" s="8"/>
      <c r="G31" s="8"/>
      <c r="H31" s="8"/>
      <c r="I31" s="8"/>
      <c r="J31" s="8"/>
      <c r="K31" s="8"/>
      <c r="L31" s="8"/>
      <c r="M31" s="8"/>
      <c r="N31" s="8"/>
      <c r="O31" s="8"/>
      <c r="P31" s="8"/>
      <c r="Q31" s="8"/>
      <c r="R31" s="8"/>
      <c r="S31" s="8"/>
      <c r="T31" s="8"/>
      <c r="U31" s="8"/>
      <c r="V31" s="8"/>
      <c r="W31" s="8"/>
      <c r="X31" s="8"/>
      <c r="Y31" s="8"/>
      <c r="Z31" s="8"/>
      <c r="AA31" s="8"/>
      <c r="AB31" s="8"/>
      <c r="AC31" s="8"/>
      <c r="AD31" s="8"/>
      <c r="AE31" s="8"/>
      <c r="AF31" s="8"/>
      <c r="AG31" s="8"/>
      <c r="AH31" s="8"/>
      <c r="AI31" s="8"/>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row>
    <row r="32" spans="3:67" s="3" customFormat="1" ht="17.149999999999999" customHeight="1" x14ac:dyDescent="0.35">
      <c r="C32" s="3" t="s">
        <v>115</v>
      </c>
      <c r="D32" s="71">
        <v>0</v>
      </c>
      <c r="E32" s="71">
        <f t="shared" ref="E32:E38" si="20">+D32-F32-G32</f>
        <v>0</v>
      </c>
      <c r="F32" s="8"/>
      <c r="G32" s="8"/>
      <c r="H32" s="8"/>
      <c r="I32" s="8"/>
      <c r="J32" s="8"/>
      <c r="K32" s="8">
        <v>0</v>
      </c>
      <c r="L32" s="8">
        <v>0</v>
      </c>
      <c r="M32" s="8">
        <v>0</v>
      </c>
      <c r="N32" s="8">
        <v>0</v>
      </c>
      <c r="O32" s="8">
        <v>0</v>
      </c>
      <c r="P32" s="8">
        <v>0</v>
      </c>
      <c r="Q32" s="8"/>
      <c r="R32" s="8">
        <v>0</v>
      </c>
      <c r="S32" s="8">
        <v>0</v>
      </c>
      <c r="T32" s="8">
        <v>0</v>
      </c>
      <c r="U32" s="8">
        <v>0</v>
      </c>
      <c r="V32" s="8">
        <v>0</v>
      </c>
      <c r="W32" s="8">
        <v>0</v>
      </c>
      <c r="X32" s="8"/>
      <c r="Y32" s="8">
        <v>0</v>
      </c>
      <c r="Z32" s="8"/>
      <c r="AA32" s="8">
        <v>0</v>
      </c>
      <c r="AB32" s="8">
        <v>0</v>
      </c>
      <c r="AC32" s="8">
        <v>0</v>
      </c>
      <c r="AD32" s="8">
        <v>0</v>
      </c>
      <c r="AE32" s="8"/>
      <c r="AF32" s="8">
        <v>0</v>
      </c>
      <c r="AG32" s="8"/>
      <c r="AH32" s="8">
        <v>0</v>
      </c>
      <c r="AI32" s="8">
        <v>0</v>
      </c>
      <c r="AJ32" s="8">
        <v>0</v>
      </c>
      <c r="AK32" s="8">
        <v>0</v>
      </c>
      <c r="AL32" s="8"/>
      <c r="AM32" s="8">
        <v>504</v>
      </c>
      <c r="AN32" s="8"/>
      <c r="AO32" s="8">
        <v>0</v>
      </c>
      <c r="AP32" s="8">
        <v>504</v>
      </c>
      <c r="AQ32" s="8">
        <v>504</v>
      </c>
      <c r="AR32" s="8">
        <v>0</v>
      </c>
      <c r="AS32" s="8"/>
      <c r="AT32" s="8">
        <v>0</v>
      </c>
      <c r="AU32" s="8"/>
      <c r="AV32" s="8">
        <v>0</v>
      </c>
      <c r="AW32" s="8">
        <v>0</v>
      </c>
      <c r="AX32" s="8">
        <v>0</v>
      </c>
      <c r="AY32" s="8">
        <v>0</v>
      </c>
      <c r="AZ32" s="8"/>
      <c r="BA32" s="8">
        <v>0</v>
      </c>
      <c r="BB32" s="8"/>
      <c r="BC32" s="8"/>
      <c r="BD32" s="8"/>
      <c r="BE32" s="8"/>
      <c r="BF32" s="8"/>
      <c r="BG32" s="8"/>
      <c r="BH32" s="8">
        <v>42</v>
      </c>
      <c r="BI32" s="8"/>
      <c r="BJ32" s="8"/>
      <c r="BK32" s="8"/>
      <c r="BL32" s="8"/>
      <c r="BM32" s="8"/>
    </row>
    <row r="33" spans="3:65" s="3" customFormat="1" ht="17.149999999999999" customHeight="1" x14ac:dyDescent="0.35">
      <c r="C33" s="3" t="s">
        <v>187</v>
      </c>
      <c r="D33" s="71">
        <v>245</v>
      </c>
      <c r="E33" s="71">
        <f>+D33-F33-G33</f>
        <v>0</v>
      </c>
      <c r="F33" s="8"/>
      <c r="G33" s="8">
        <v>245</v>
      </c>
      <c r="H33" s="8"/>
      <c r="I33" s="8">
        <v>245</v>
      </c>
      <c r="J33" s="8"/>
      <c r="K33" s="8">
        <v>0</v>
      </c>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row>
    <row r="34" spans="3:65" s="3" customFormat="1" ht="17.149999999999999" customHeight="1" x14ac:dyDescent="0.35">
      <c r="C34" s="3" t="s">
        <v>116</v>
      </c>
      <c r="D34" s="71">
        <v>-80</v>
      </c>
      <c r="E34" s="71">
        <f>+D34-F34-G34</f>
        <v>-250</v>
      </c>
      <c r="F34" s="8">
        <v>23</v>
      </c>
      <c r="G34" s="8">
        <v>147</v>
      </c>
      <c r="H34" s="8">
        <v>175</v>
      </c>
      <c r="I34" s="8">
        <v>-28</v>
      </c>
      <c r="J34" s="8"/>
      <c r="K34" s="8">
        <v>116</v>
      </c>
      <c r="L34" s="8">
        <v>118</v>
      </c>
      <c r="M34" s="8">
        <v>31</v>
      </c>
      <c r="N34" s="8">
        <v>28</v>
      </c>
      <c r="O34" s="8">
        <v>-14</v>
      </c>
      <c r="P34" s="8">
        <v>42</v>
      </c>
      <c r="Q34" s="8"/>
      <c r="R34" s="8">
        <v>134</v>
      </c>
      <c r="S34" s="8">
        <v>13</v>
      </c>
      <c r="T34" s="8">
        <v>34</v>
      </c>
      <c r="U34" s="8">
        <v>87</v>
      </c>
      <c r="V34" s="8">
        <v>21</v>
      </c>
      <c r="W34" s="8">
        <v>66</v>
      </c>
      <c r="X34" s="8"/>
      <c r="Y34" s="8">
        <v>51</v>
      </c>
      <c r="Z34" s="8"/>
      <c r="AA34" s="8">
        <v>-51</v>
      </c>
      <c r="AB34" s="8">
        <v>114</v>
      </c>
      <c r="AC34" s="8">
        <v>-28</v>
      </c>
      <c r="AD34" s="8">
        <v>142</v>
      </c>
      <c r="AE34" s="8"/>
      <c r="AF34" s="8">
        <v>-95</v>
      </c>
      <c r="AG34" s="8"/>
      <c r="AH34" s="8">
        <v>-93</v>
      </c>
      <c r="AI34" s="8">
        <v>111</v>
      </c>
      <c r="AJ34" s="8">
        <v>66</v>
      </c>
      <c r="AK34" s="8">
        <v>45</v>
      </c>
      <c r="AL34" s="8"/>
      <c r="AM34" s="8">
        <v>183</v>
      </c>
      <c r="AN34" s="8"/>
      <c r="AO34" s="8">
        <v>-102</v>
      </c>
      <c r="AP34" s="8">
        <v>355</v>
      </c>
      <c r="AQ34" s="8">
        <v>-564</v>
      </c>
      <c r="AR34" s="8">
        <v>919</v>
      </c>
      <c r="AS34" s="8"/>
      <c r="AT34" s="8">
        <v>65.986000000000004</v>
      </c>
      <c r="AU34" s="8"/>
      <c r="AV34" s="8">
        <v>-39</v>
      </c>
      <c r="AW34" s="8">
        <v>94</v>
      </c>
      <c r="AX34" s="8">
        <v>-6</v>
      </c>
      <c r="AY34" s="8">
        <v>100</v>
      </c>
      <c r="AZ34" s="8"/>
      <c r="BA34" s="8">
        <v>-104.126</v>
      </c>
      <c r="BB34" s="8"/>
      <c r="BC34" s="8"/>
      <c r="BD34" s="8"/>
      <c r="BE34" s="8"/>
      <c r="BF34" s="8"/>
      <c r="BG34" s="8"/>
      <c r="BH34" s="8">
        <v>-111</v>
      </c>
      <c r="BI34" s="8"/>
      <c r="BJ34" s="8"/>
      <c r="BK34" s="8"/>
      <c r="BL34" s="8"/>
      <c r="BM34" s="8"/>
    </row>
    <row r="35" spans="3:65" s="3" customFormat="1" ht="17.149999999999999" customHeight="1" x14ac:dyDescent="0.35">
      <c r="C35" s="3" t="s">
        <v>117</v>
      </c>
      <c r="D35" s="71">
        <v>0</v>
      </c>
      <c r="E35" s="71">
        <f t="shared" si="20"/>
        <v>0</v>
      </c>
      <c r="F35" s="8"/>
      <c r="G35" s="8"/>
      <c r="H35" s="8"/>
      <c r="I35" s="8"/>
      <c r="J35" s="8"/>
      <c r="K35" s="8">
        <v>0</v>
      </c>
      <c r="L35" s="8">
        <v>0</v>
      </c>
      <c r="M35" s="8">
        <v>0</v>
      </c>
      <c r="N35" s="8">
        <v>0</v>
      </c>
      <c r="O35" s="8">
        <v>0</v>
      </c>
      <c r="P35" s="8">
        <v>0</v>
      </c>
      <c r="Q35" s="8"/>
      <c r="R35" s="8">
        <v>-28</v>
      </c>
      <c r="S35" s="8">
        <v>-28</v>
      </c>
      <c r="T35" s="8">
        <v>0</v>
      </c>
      <c r="U35" s="8">
        <v>0</v>
      </c>
      <c r="V35" s="8">
        <v>0</v>
      </c>
      <c r="W35" s="8">
        <v>0</v>
      </c>
      <c r="X35" s="8"/>
      <c r="Y35" s="8">
        <v>-15</v>
      </c>
      <c r="Z35" s="8"/>
      <c r="AA35" s="8">
        <v>0</v>
      </c>
      <c r="AB35" s="8">
        <v>0</v>
      </c>
      <c r="AC35" s="8">
        <v>0</v>
      </c>
      <c r="AD35" s="8">
        <v>0</v>
      </c>
      <c r="AE35" s="8"/>
      <c r="AF35" s="8">
        <v>-13</v>
      </c>
      <c r="AG35" s="8"/>
      <c r="AH35" s="8">
        <v>0</v>
      </c>
      <c r="AI35" s="8">
        <v>0</v>
      </c>
      <c r="AJ35" s="8">
        <v>0</v>
      </c>
      <c r="AK35" s="8">
        <v>0</v>
      </c>
      <c r="AL35" s="8"/>
      <c r="AM35" s="8">
        <v>0</v>
      </c>
      <c r="AN35" s="8"/>
      <c r="AO35" s="8">
        <v>0</v>
      </c>
      <c r="AP35" s="8">
        <v>0</v>
      </c>
      <c r="AQ35" s="8">
        <v>0</v>
      </c>
      <c r="AR35" s="8">
        <v>0</v>
      </c>
      <c r="AS35" s="8"/>
      <c r="AT35" s="8">
        <v>0</v>
      </c>
      <c r="AU35" s="8"/>
      <c r="AV35" s="8">
        <v>0</v>
      </c>
      <c r="AW35" s="8">
        <v>0</v>
      </c>
      <c r="AX35" s="8">
        <v>0</v>
      </c>
      <c r="AY35" s="8">
        <v>0</v>
      </c>
      <c r="AZ35" s="8"/>
      <c r="BA35" s="8">
        <v>0</v>
      </c>
      <c r="BB35" s="8"/>
      <c r="BC35" s="8"/>
      <c r="BD35" s="8"/>
      <c r="BE35" s="8"/>
      <c r="BF35" s="8"/>
      <c r="BG35" s="8"/>
      <c r="BH35" s="8">
        <v>0</v>
      </c>
      <c r="BI35" s="8"/>
      <c r="BJ35" s="8"/>
      <c r="BK35" s="8"/>
      <c r="BL35" s="8"/>
      <c r="BM35" s="8"/>
    </row>
    <row r="36" spans="3:65" s="3" customFormat="1" ht="17.149999999999999" customHeight="1" x14ac:dyDescent="0.35">
      <c r="C36" s="3" t="s">
        <v>178</v>
      </c>
      <c r="D36" s="71">
        <v>-32</v>
      </c>
      <c r="E36" s="71">
        <f t="shared" si="20"/>
        <v>-10</v>
      </c>
      <c r="F36" s="8">
        <v>-7</v>
      </c>
      <c r="G36" s="8">
        <v>-15</v>
      </c>
      <c r="H36" s="8">
        <v>-7</v>
      </c>
      <c r="I36" s="8">
        <v>-8</v>
      </c>
      <c r="J36" s="8"/>
      <c r="K36" s="8">
        <v>-27</v>
      </c>
      <c r="L36" s="8">
        <v>-8</v>
      </c>
      <c r="M36" s="8">
        <v>-6</v>
      </c>
      <c r="N36" s="8">
        <v>-13</v>
      </c>
      <c r="O36" s="8">
        <v>-6</v>
      </c>
      <c r="P36" s="8">
        <v>-7</v>
      </c>
      <c r="Q36" s="8"/>
      <c r="R36" s="8">
        <v>-26</v>
      </c>
      <c r="S36" s="8">
        <v>-6</v>
      </c>
      <c r="T36" s="8">
        <v>-6</v>
      </c>
      <c r="U36" s="8">
        <v>-14</v>
      </c>
      <c r="V36" s="8">
        <v>-7</v>
      </c>
      <c r="W36" s="8">
        <v>-7</v>
      </c>
      <c r="X36" s="8"/>
      <c r="Y36" s="8">
        <v>-21</v>
      </c>
      <c r="Z36" s="8"/>
      <c r="AA36" s="8">
        <v>-4</v>
      </c>
      <c r="AB36" s="8">
        <v>-11</v>
      </c>
      <c r="AC36" s="8">
        <v>-5</v>
      </c>
      <c r="AD36" s="8">
        <v>-6</v>
      </c>
      <c r="AE36" s="8"/>
      <c r="AF36" s="8">
        <v>-19</v>
      </c>
      <c r="AG36" s="8"/>
      <c r="AH36" s="8">
        <v>-3</v>
      </c>
      <c r="AI36" s="8">
        <v>-10</v>
      </c>
      <c r="AJ36" s="8">
        <v>-6</v>
      </c>
      <c r="AK36" s="8">
        <v>-4</v>
      </c>
      <c r="AL36" s="8"/>
      <c r="AM36" s="8">
        <v>0</v>
      </c>
      <c r="AN36" s="8"/>
      <c r="AO36" s="8">
        <v>0</v>
      </c>
      <c r="AP36" s="8">
        <v>0</v>
      </c>
      <c r="AQ36" s="8">
        <v>0</v>
      </c>
      <c r="AR36" s="8">
        <v>0</v>
      </c>
      <c r="AS36" s="8"/>
      <c r="AT36" s="8">
        <v>0</v>
      </c>
      <c r="AU36" s="8"/>
      <c r="AV36" s="8">
        <v>0</v>
      </c>
      <c r="AW36" s="8">
        <v>0</v>
      </c>
      <c r="AX36" s="8">
        <v>0</v>
      </c>
      <c r="AY36" s="8">
        <v>0</v>
      </c>
      <c r="AZ36" s="8"/>
      <c r="BA36" s="8">
        <v>0</v>
      </c>
      <c r="BB36" s="8"/>
      <c r="BC36" s="8"/>
      <c r="BD36" s="8"/>
      <c r="BE36" s="8"/>
      <c r="BF36" s="8"/>
      <c r="BG36" s="8"/>
      <c r="BH36" s="8">
        <v>0</v>
      </c>
      <c r="BI36" s="8"/>
      <c r="BJ36" s="8"/>
      <c r="BK36" s="8"/>
      <c r="BL36" s="8"/>
      <c r="BM36" s="8"/>
    </row>
    <row r="37" spans="3:65" s="3" customFormat="1" ht="17.149999999999999" customHeight="1" x14ac:dyDescent="0.35">
      <c r="C37" s="3" t="s">
        <v>151</v>
      </c>
      <c r="D37" s="71"/>
      <c r="E37" s="71">
        <f t="shared" si="20"/>
        <v>0</v>
      </c>
      <c r="F37" s="8"/>
      <c r="G37" s="8"/>
      <c r="H37" s="8">
        <v>0</v>
      </c>
      <c r="I37" s="8">
        <v>0</v>
      </c>
      <c r="J37" s="8"/>
      <c r="K37" s="8">
        <v>0</v>
      </c>
      <c r="L37" s="8"/>
      <c r="M37" s="8">
        <v>0</v>
      </c>
      <c r="N37" s="8"/>
      <c r="O37" s="8"/>
      <c r="P37" s="8">
        <v>0</v>
      </c>
      <c r="Q37" s="8"/>
      <c r="R37" s="8">
        <v>-10</v>
      </c>
      <c r="S37" s="8">
        <v>-3</v>
      </c>
      <c r="T37" s="8">
        <v>0</v>
      </c>
      <c r="U37" s="8">
        <v>-7</v>
      </c>
      <c r="V37" s="8">
        <v>-7</v>
      </c>
      <c r="W37" s="8">
        <v>0</v>
      </c>
      <c r="X37" s="8"/>
      <c r="Y37" s="8">
        <v>-5</v>
      </c>
      <c r="Z37" s="8"/>
      <c r="AA37" s="8">
        <v>0</v>
      </c>
      <c r="AB37" s="8">
        <v>0</v>
      </c>
      <c r="AC37" s="8">
        <v>0</v>
      </c>
      <c r="AD37" s="8">
        <v>0</v>
      </c>
      <c r="AE37" s="8"/>
      <c r="AF37" s="8">
        <v>0</v>
      </c>
      <c r="AG37" s="8"/>
      <c r="AH37" s="8">
        <v>0</v>
      </c>
      <c r="AI37" s="8">
        <v>0</v>
      </c>
      <c r="AJ37" s="8">
        <v>0</v>
      </c>
      <c r="AK37" s="8">
        <v>0</v>
      </c>
      <c r="AL37" s="8"/>
      <c r="AM37" s="8">
        <v>0</v>
      </c>
      <c r="AN37" s="8"/>
      <c r="AO37" s="8">
        <v>0</v>
      </c>
      <c r="AP37" s="8">
        <v>0</v>
      </c>
      <c r="AQ37" s="8">
        <v>0</v>
      </c>
      <c r="AR37" s="8">
        <v>0</v>
      </c>
      <c r="AS37" s="8"/>
      <c r="AT37" s="8">
        <v>0</v>
      </c>
      <c r="AU37" s="8"/>
      <c r="AV37" s="8">
        <v>0</v>
      </c>
      <c r="AW37" s="8">
        <v>0</v>
      </c>
      <c r="AX37" s="8">
        <v>0</v>
      </c>
      <c r="AY37" s="8">
        <v>0</v>
      </c>
      <c r="AZ37" s="8"/>
      <c r="BA37" s="8"/>
      <c r="BB37" s="8"/>
      <c r="BC37" s="8"/>
      <c r="BD37" s="8"/>
      <c r="BE37" s="8"/>
      <c r="BF37" s="8"/>
      <c r="BG37" s="8"/>
      <c r="BH37" s="8"/>
      <c r="BI37" s="8"/>
      <c r="BJ37" s="8"/>
      <c r="BK37" s="8"/>
      <c r="BL37" s="8"/>
      <c r="BM37" s="8"/>
    </row>
    <row r="38" spans="3:65" s="3" customFormat="1" ht="17.149999999999999" customHeight="1" x14ac:dyDescent="0.35">
      <c r="C38" s="24" t="s">
        <v>118</v>
      </c>
      <c r="D38" s="75">
        <v>-2</v>
      </c>
      <c r="E38" s="75">
        <f t="shared" si="20"/>
        <v>2</v>
      </c>
      <c r="F38" s="25">
        <v>-2</v>
      </c>
      <c r="G38" s="25">
        <v>-2</v>
      </c>
      <c r="H38" s="25">
        <v>0</v>
      </c>
      <c r="I38" s="25">
        <v>-2</v>
      </c>
      <c r="J38" s="25"/>
      <c r="K38" s="25">
        <v>-169</v>
      </c>
      <c r="L38" s="25">
        <v>-37</v>
      </c>
      <c r="M38" s="25">
        <v>-47</v>
      </c>
      <c r="N38" s="25">
        <v>-85</v>
      </c>
      <c r="O38" s="25">
        <v>-50</v>
      </c>
      <c r="P38" s="25">
        <v>-35</v>
      </c>
      <c r="Q38" s="25"/>
      <c r="R38" s="25">
        <v>-95</v>
      </c>
      <c r="S38" s="25">
        <v>-32</v>
      </c>
      <c r="T38" s="25">
        <v>-27</v>
      </c>
      <c r="U38" s="25">
        <v>-36</v>
      </c>
      <c r="V38" s="25">
        <v>-23</v>
      </c>
      <c r="W38" s="25">
        <v>-13</v>
      </c>
      <c r="X38" s="25"/>
      <c r="Y38" s="25">
        <v>-4</v>
      </c>
      <c r="Z38" s="25"/>
      <c r="AA38" s="25">
        <v>-4</v>
      </c>
      <c r="AB38" s="25">
        <v>0</v>
      </c>
      <c r="AC38" s="25">
        <v>0</v>
      </c>
      <c r="AD38" s="25">
        <v>0</v>
      </c>
      <c r="AE38" s="25"/>
      <c r="AF38" s="25">
        <v>-4</v>
      </c>
      <c r="AG38" s="25"/>
      <c r="AH38" s="25">
        <v>-3</v>
      </c>
      <c r="AI38" s="25">
        <v>2</v>
      </c>
      <c r="AJ38" s="25">
        <v>1</v>
      </c>
      <c r="AK38" s="25">
        <v>1</v>
      </c>
      <c r="AL38" s="25"/>
      <c r="AM38" s="25">
        <v>-8</v>
      </c>
      <c r="AN38" s="25"/>
      <c r="AO38" s="25">
        <v>-7</v>
      </c>
      <c r="AP38" s="25">
        <v>1</v>
      </c>
      <c r="AQ38" s="25">
        <v>2</v>
      </c>
      <c r="AR38" s="25">
        <v>-1</v>
      </c>
      <c r="AS38" s="25"/>
      <c r="AT38" s="25">
        <v>0</v>
      </c>
      <c r="AU38" s="25"/>
      <c r="AV38" s="25">
        <v>1</v>
      </c>
      <c r="AW38" s="25">
        <v>0</v>
      </c>
      <c r="AX38" s="25">
        <v>0</v>
      </c>
      <c r="AY38" s="25">
        <v>0</v>
      </c>
      <c r="AZ38" s="25"/>
      <c r="BA38" s="25">
        <v>-5.56</v>
      </c>
      <c r="BB38" s="25"/>
      <c r="BC38" s="25"/>
      <c r="BD38" s="25"/>
      <c r="BE38" s="25"/>
      <c r="BF38" s="25"/>
      <c r="BG38" s="25"/>
      <c r="BH38" s="25">
        <v>-2</v>
      </c>
      <c r="BI38" s="25"/>
      <c r="BJ38" s="25"/>
      <c r="BK38" s="25"/>
      <c r="BL38" s="25"/>
      <c r="BM38" s="25"/>
    </row>
    <row r="39" spans="3:65" s="3" customFormat="1" ht="17.149999999999999" customHeight="1" x14ac:dyDescent="0.35">
      <c r="C39" s="17" t="s">
        <v>119</v>
      </c>
      <c r="D39" s="76">
        <f>SUM(D32:D38)</f>
        <v>131</v>
      </c>
      <c r="E39" s="76">
        <f>SUM(E32:E38)</f>
        <v>-258</v>
      </c>
      <c r="F39" s="18">
        <v>14</v>
      </c>
      <c r="G39" s="18">
        <f>SUM(G32:G38)</f>
        <v>375</v>
      </c>
      <c r="H39" s="18">
        <f>SUM(H32:H38)</f>
        <v>168</v>
      </c>
      <c r="I39" s="18">
        <f>+SUM(I34:I38)</f>
        <v>-38</v>
      </c>
      <c r="J39" s="18"/>
      <c r="K39" s="18">
        <v>-80</v>
      </c>
      <c r="L39" s="18">
        <v>73</v>
      </c>
      <c r="M39" s="18">
        <v>-22</v>
      </c>
      <c r="N39" s="18">
        <v>-70</v>
      </c>
      <c r="O39" s="18">
        <v>-70</v>
      </c>
      <c r="P39" s="18">
        <v>0</v>
      </c>
      <c r="Q39" s="18"/>
      <c r="R39" s="18">
        <v>-25</v>
      </c>
      <c r="S39" s="18">
        <v>-56</v>
      </c>
      <c r="T39" s="18">
        <v>1</v>
      </c>
      <c r="U39" s="18">
        <v>30</v>
      </c>
      <c r="V39" s="18">
        <v>-16</v>
      </c>
      <c r="W39" s="18">
        <v>46</v>
      </c>
      <c r="X39" s="18"/>
      <c r="Y39" s="18">
        <v>6</v>
      </c>
      <c r="Z39" s="18"/>
      <c r="AA39" s="18">
        <v>-59</v>
      </c>
      <c r="AB39" s="18">
        <v>103</v>
      </c>
      <c r="AC39" s="18">
        <v>-33</v>
      </c>
      <c r="AD39" s="18">
        <v>136</v>
      </c>
      <c r="AE39" s="18"/>
      <c r="AF39" s="18">
        <v>-131</v>
      </c>
      <c r="AG39" s="18"/>
      <c r="AH39" s="18">
        <v>-99</v>
      </c>
      <c r="AI39" s="18">
        <v>103</v>
      </c>
      <c r="AJ39" s="18">
        <v>61</v>
      </c>
      <c r="AK39" s="18">
        <v>42</v>
      </c>
      <c r="AL39" s="18"/>
      <c r="AM39" s="18">
        <v>679</v>
      </c>
      <c r="AN39" s="18"/>
      <c r="AO39" s="18">
        <v>-109</v>
      </c>
      <c r="AP39" s="18">
        <v>860</v>
      </c>
      <c r="AQ39" s="18">
        <v>-58</v>
      </c>
      <c r="AR39" s="18">
        <v>918</v>
      </c>
      <c r="AS39" s="18"/>
      <c r="AT39" s="18">
        <v>65.986000000000004</v>
      </c>
      <c r="AU39" s="18"/>
      <c r="AV39" s="18">
        <v>-38</v>
      </c>
      <c r="AW39" s="18">
        <v>94</v>
      </c>
      <c r="AX39" s="18">
        <v>-6</v>
      </c>
      <c r="AY39" s="18">
        <v>100</v>
      </c>
      <c r="AZ39" s="18"/>
      <c r="BA39" s="18">
        <v>-109.68600000000001</v>
      </c>
      <c r="BB39" s="18"/>
      <c r="BC39" s="18">
        <v>-52</v>
      </c>
      <c r="BD39" s="18">
        <v>-61</v>
      </c>
      <c r="BE39" s="18">
        <v>-59</v>
      </c>
      <c r="BF39" s="18">
        <v>-2</v>
      </c>
      <c r="BG39" s="18"/>
      <c r="BH39" s="18">
        <v>-71</v>
      </c>
      <c r="BI39" s="18"/>
      <c r="BJ39" s="18">
        <v>-87</v>
      </c>
      <c r="BK39" s="18">
        <v>21</v>
      </c>
      <c r="BL39" s="18">
        <v>-81</v>
      </c>
      <c r="BM39" s="18">
        <v>102</v>
      </c>
    </row>
    <row r="40" spans="3:65" s="3" customFormat="1" ht="4.4000000000000004" customHeight="1" x14ac:dyDescent="0.35">
      <c r="C40" s="27"/>
      <c r="D40" s="87"/>
      <c r="E40" s="87"/>
      <c r="F40" s="28"/>
      <c r="G40" s="28"/>
      <c r="H40" s="28"/>
      <c r="I40" s="28"/>
      <c r="J40" s="28"/>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28"/>
      <c r="AQ40" s="28"/>
      <c r="AR40" s="28"/>
      <c r="AS40" s="28"/>
      <c r="AT40" s="28"/>
      <c r="AU40" s="28"/>
      <c r="AV40" s="28"/>
      <c r="AW40" s="28"/>
      <c r="AX40" s="28"/>
      <c r="AY40" s="28"/>
      <c r="AZ40" s="28"/>
      <c r="BA40" s="28"/>
      <c r="BB40" s="28"/>
      <c r="BC40" s="28"/>
      <c r="BD40" s="28"/>
      <c r="BE40" s="28"/>
      <c r="BF40" s="28"/>
      <c r="BG40" s="28"/>
      <c r="BH40" s="28"/>
      <c r="BI40" s="28"/>
      <c r="BJ40" s="28"/>
      <c r="BK40" s="28"/>
      <c r="BL40" s="28"/>
      <c r="BM40" s="28"/>
    </row>
    <row r="41" spans="3:65" s="14" customFormat="1" ht="17.149999999999999" customHeight="1" x14ac:dyDescent="0.35">
      <c r="C41" s="19" t="s">
        <v>134</v>
      </c>
      <c r="D41" s="74"/>
      <c r="E41" s="74"/>
      <c r="F41" s="20"/>
      <c r="G41" s="20"/>
      <c r="H41" s="20"/>
      <c r="I41" s="20"/>
      <c r="J41" s="20"/>
      <c r="K41" s="20"/>
      <c r="L41" s="20"/>
      <c r="M41" s="20"/>
      <c r="N41" s="20"/>
      <c r="O41" s="20"/>
      <c r="P41" s="20">
        <v>0</v>
      </c>
      <c r="Q41" s="20"/>
      <c r="R41" s="20">
        <v>0</v>
      </c>
      <c r="S41" s="20">
        <v>0</v>
      </c>
      <c r="T41" s="20">
        <v>0</v>
      </c>
      <c r="U41" s="20">
        <v>0</v>
      </c>
      <c r="V41" s="20">
        <v>0</v>
      </c>
      <c r="W41" s="20">
        <v>0</v>
      </c>
      <c r="X41" s="20"/>
      <c r="Y41" s="20">
        <v>0</v>
      </c>
      <c r="Z41" s="20"/>
      <c r="AA41" s="20">
        <v>0</v>
      </c>
      <c r="AB41" s="20">
        <v>0</v>
      </c>
      <c r="AC41" s="20">
        <v>0</v>
      </c>
      <c r="AD41" s="20">
        <v>0</v>
      </c>
      <c r="AE41" s="20"/>
      <c r="AF41" s="20">
        <v>0</v>
      </c>
      <c r="AG41" s="20"/>
      <c r="AH41" s="20">
        <v>0</v>
      </c>
      <c r="AI41" s="20">
        <v>0</v>
      </c>
      <c r="AJ41" s="20">
        <v>0</v>
      </c>
      <c r="AK41" s="20">
        <v>0</v>
      </c>
      <c r="AL41" s="20"/>
      <c r="AM41" s="20">
        <v>0</v>
      </c>
      <c r="AN41" s="20"/>
      <c r="AO41" s="20">
        <v>0</v>
      </c>
      <c r="AP41" s="20">
        <v>0</v>
      </c>
      <c r="AQ41" s="20">
        <v>0</v>
      </c>
      <c r="AR41" s="20">
        <v>0</v>
      </c>
      <c r="AS41" s="20"/>
      <c r="AT41" s="20">
        <v>-0.129</v>
      </c>
      <c r="AU41" s="20"/>
      <c r="AV41" s="20">
        <v>-3</v>
      </c>
      <c r="AW41" s="20">
        <v>-2</v>
      </c>
      <c r="AX41" s="20">
        <v>0</v>
      </c>
      <c r="AY41" s="20">
        <v>-2</v>
      </c>
      <c r="AZ41" s="20"/>
      <c r="BA41" s="20">
        <v>0.17100000000000001</v>
      </c>
      <c r="BB41" s="20"/>
      <c r="BC41" s="20">
        <v>-2</v>
      </c>
      <c r="BD41" s="20">
        <v>-7</v>
      </c>
      <c r="BE41" s="20">
        <v>-4</v>
      </c>
      <c r="BF41" s="20">
        <v>-3</v>
      </c>
      <c r="BG41" s="20"/>
      <c r="BH41" s="20">
        <v>-12</v>
      </c>
      <c r="BI41" s="20"/>
      <c r="BJ41" s="20">
        <v>-2</v>
      </c>
      <c r="BK41" s="20">
        <v>-12</v>
      </c>
      <c r="BL41" s="20">
        <v>-4</v>
      </c>
      <c r="BM41" s="20">
        <v>-8</v>
      </c>
    </row>
    <row r="42" spans="3:65" s="3" customFormat="1" ht="4.4000000000000004" customHeight="1" x14ac:dyDescent="0.35">
      <c r="C42" s="24"/>
      <c r="D42" s="75"/>
      <c r="E42" s="7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row>
    <row r="43" spans="3:65" s="3" customFormat="1" ht="17.149999999999999" customHeight="1" x14ac:dyDescent="0.35">
      <c r="C43" s="17" t="s">
        <v>145</v>
      </c>
      <c r="D43" s="76">
        <v>-215</v>
      </c>
      <c r="E43" s="76">
        <f>+E30+E39</f>
        <v>-337</v>
      </c>
      <c r="F43" s="18">
        <v>-2</v>
      </c>
      <c r="G43" s="18">
        <v>-2</v>
      </c>
      <c r="H43" s="18">
        <v>100</v>
      </c>
      <c r="I43" s="18">
        <f>+I30+I39</f>
        <v>-347</v>
      </c>
      <c r="J43" s="18"/>
      <c r="K43" s="18">
        <v>-19</v>
      </c>
      <c r="L43" s="18">
        <v>-4</v>
      </c>
      <c r="M43" s="18">
        <v>14</v>
      </c>
      <c r="N43" s="18">
        <v>32</v>
      </c>
      <c r="O43" s="18">
        <v>95</v>
      </c>
      <c r="P43" s="18">
        <v>-63</v>
      </c>
      <c r="Q43" s="18"/>
      <c r="R43" s="18">
        <v>2</v>
      </c>
      <c r="S43" s="18">
        <v>-174</v>
      </c>
      <c r="T43" s="18">
        <v>6</v>
      </c>
      <c r="U43" s="18">
        <v>170</v>
      </c>
      <c r="V43" s="18">
        <v>156</v>
      </c>
      <c r="W43" s="18">
        <v>14</v>
      </c>
      <c r="X43" s="18"/>
      <c r="Y43" s="18">
        <v>225</v>
      </c>
      <c r="Z43" s="18"/>
      <c r="AA43" s="18">
        <v>77</v>
      </c>
      <c r="AB43" s="18">
        <v>133</v>
      </c>
      <c r="AC43" s="18">
        <v>75</v>
      </c>
      <c r="AD43" s="18">
        <v>58</v>
      </c>
      <c r="AE43" s="18"/>
      <c r="AF43" s="18">
        <v>133</v>
      </c>
      <c r="AG43" s="18"/>
      <c r="AH43" s="18">
        <v>37</v>
      </c>
      <c r="AI43" s="18">
        <v>142</v>
      </c>
      <c r="AJ43" s="18">
        <v>147</v>
      </c>
      <c r="AK43" s="18">
        <v>-5</v>
      </c>
      <c r="AL43" s="18"/>
      <c r="AM43" s="18">
        <v>76</v>
      </c>
      <c r="AN43" s="18"/>
      <c r="AO43" s="18">
        <v>22</v>
      </c>
      <c r="AP43" s="18">
        <v>37</v>
      </c>
      <c r="AQ43" s="18">
        <v>42</v>
      </c>
      <c r="AR43" s="18">
        <v>-5</v>
      </c>
      <c r="AS43" s="18"/>
      <c r="AT43" s="18">
        <v>4.823999999999975</v>
      </c>
      <c r="AU43" s="18"/>
      <c r="AV43" s="18">
        <v>4</v>
      </c>
      <c r="AW43" s="18">
        <v>4</v>
      </c>
      <c r="AX43" s="18">
        <v>0</v>
      </c>
      <c r="AY43" s="18">
        <v>4</v>
      </c>
      <c r="AZ43" s="18"/>
      <c r="BA43" s="18">
        <v>-41.438000000000009</v>
      </c>
      <c r="BB43" s="18"/>
      <c r="BC43" s="18">
        <v>-3</v>
      </c>
      <c r="BD43" s="18">
        <v>-43</v>
      </c>
      <c r="BE43" s="18">
        <v>3</v>
      </c>
      <c r="BF43" s="18">
        <v>-46</v>
      </c>
      <c r="BG43" s="18"/>
      <c r="BH43" s="18">
        <v>-25</v>
      </c>
      <c r="BI43" s="18"/>
      <c r="BJ43" s="18">
        <v>-5</v>
      </c>
      <c r="BK43" s="18">
        <v>-62</v>
      </c>
      <c r="BL43" s="18">
        <v>0</v>
      </c>
      <c r="BM43" s="18">
        <v>-61</v>
      </c>
    </row>
    <row r="44" spans="3:65" s="3" customFormat="1" ht="4.4000000000000004" customHeight="1" x14ac:dyDescent="0.35">
      <c r="D44" s="71"/>
      <c r="E44" s="71"/>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row>
    <row r="45" spans="3:65" s="3" customFormat="1" ht="17.149999999999999" customHeight="1" x14ac:dyDescent="0.35">
      <c r="C45" s="3" t="s">
        <v>146</v>
      </c>
      <c r="D45" s="71">
        <v>358</v>
      </c>
      <c r="E45" s="71">
        <v>476</v>
      </c>
      <c r="F45" s="8">
        <v>536</v>
      </c>
      <c r="G45" s="8">
        <v>536</v>
      </c>
      <c r="H45" s="8">
        <v>436</v>
      </c>
      <c r="I45" s="8">
        <v>536</v>
      </c>
      <c r="J45" s="8"/>
      <c r="K45" s="8">
        <v>382</v>
      </c>
      <c r="L45" s="8">
        <v>528</v>
      </c>
      <c r="M45" s="8">
        <v>526</v>
      </c>
      <c r="N45" s="8">
        <v>499</v>
      </c>
      <c r="O45" s="8">
        <v>433</v>
      </c>
      <c r="P45" s="8">
        <v>499</v>
      </c>
      <c r="Q45" s="8"/>
      <c r="R45" s="8">
        <v>481</v>
      </c>
      <c r="S45" s="8"/>
      <c r="T45" s="8">
        <v>657</v>
      </c>
      <c r="U45" s="8">
        <v>481</v>
      </c>
      <c r="V45" s="8">
        <v>497</v>
      </c>
      <c r="W45" s="8">
        <v>481</v>
      </c>
      <c r="X45" s="8"/>
      <c r="Y45" s="8">
        <v>262</v>
      </c>
      <c r="Z45" s="8"/>
      <c r="AA45" s="8">
        <v>390</v>
      </c>
      <c r="AB45" s="8">
        <v>262</v>
      </c>
      <c r="AC45" s="8">
        <v>315</v>
      </c>
      <c r="AD45" s="8">
        <v>262</v>
      </c>
      <c r="AE45" s="8"/>
      <c r="AF45" s="8">
        <v>133</v>
      </c>
      <c r="AG45" s="8"/>
      <c r="AH45" s="8">
        <v>289</v>
      </c>
      <c r="AI45" s="8">
        <v>133</v>
      </c>
      <c r="AJ45" s="8">
        <v>128</v>
      </c>
      <c r="AK45" s="8">
        <v>133</v>
      </c>
      <c r="AL45" s="8"/>
      <c r="AM45" s="8">
        <v>13</v>
      </c>
      <c r="AN45" s="8"/>
      <c r="AO45" s="8">
        <v>101</v>
      </c>
      <c r="AP45" s="8">
        <v>13</v>
      </c>
      <c r="AQ45" s="8">
        <v>36</v>
      </c>
      <c r="AR45" s="8">
        <v>13</v>
      </c>
      <c r="AS45" s="8"/>
      <c r="AT45" s="8">
        <v>8.2590000000000003</v>
      </c>
      <c r="AU45" s="8"/>
      <c r="AV45" s="8">
        <v>12</v>
      </c>
      <c r="AW45" s="8">
        <v>8</v>
      </c>
      <c r="AX45" s="8">
        <v>12</v>
      </c>
      <c r="AY45" s="8">
        <v>8</v>
      </c>
      <c r="AZ45" s="8"/>
      <c r="BA45" s="8">
        <v>51.546999999999997</v>
      </c>
      <c r="BB45" s="8"/>
      <c r="BC45" s="8">
        <v>9</v>
      </c>
      <c r="BD45" s="8">
        <v>52</v>
      </c>
      <c r="BE45" s="8">
        <v>6</v>
      </c>
      <c r="BF45" s="8">
        <v>52</v>
      </c>
      <c r="BG45" s="8"/>
      <c r="BH45" s="8">
        <v>72</v>
      </c>
      <c r="BI45" s="8"/>
      <c r="BJ45" s="8">
        <v>10</v>
      </c>
      <c r="BK45" s="8">
        <v>72</v>
      </c>
      <c r="BL45" s="8">
        <v>10</v>
      </c>
      <c r="BM45" s="8">
        <v>72</v>
      </c>
    </row>
    <row r="46" spans="3:65" s="3" customFormat="1" ht="17.149999999999999" customHeight="1" x14ac:dyDescent="0.35">
      <c r="C46" s="3" t="s">
        <v>120</v>
      </c>
      <c r="D46" s="71"/>
      <c r="E46" s="71"/>
      <c r="F46" s="8"/>
      <c r="G46" s="8"/>
      <c r="H46" s="8"/>
      <c r="I46" s="8"/>
      <c r="J46" s="8"/>
      <c r="K46" s="8"/>
      <c r="L46" s="8"/>
      <c r="M46" s="8"/>
      <c r="N46" s="8"/>
      <c r="O46" s="8"/>
      <c r="P46" s="8">
        <v>0</v>
      </c>
      <c r="Q46" s="8"/>
      <c r="R46" s="8">
        <v>7</v>
      </c>
      <c r="S46" s="8"/>
      <c r="T46" s="8">
        <v>0</v>
      </c>
      <c r="U46" s="8">
        <v>0</v>
      </c>
      <c r="V46" s="8">
        <v>0</v>
      </c>
      <c r="W46" s="8">
        <v>0</v>
      </c>
      <c r="X46" s="8"/>
      <c r="Y46" s="8">
        <v>8</v>
      </c>
      <c r="Z46" s="8"/>
      <c r="AA46" s="8">
        <v>0</v>
      </c>
      <c r="AB46" s="8">
        <v>8</v>
      </c>
      <c r="AC46" s="8">
        <v>0</v>
      </c>
      <c r="AD46" s="8">
        <v>8</v>
      </c>
      <c r="AE46" s="8"/>
      <c r="AF46" s="8">
        <v>-8</v>
      </c>
      <c r="AG46" s="8"/>
      <c r="AH46" s="8">
        <v>0</v>
      </c>
      <c r="AI46" s="8">
        <v>0</v>
      </c>
      <c r="AJ46" s="8">
        <v>14</v>
      </c>
      <c r="AK46" s="8">
        <v>0</v>
      </c>
      <c r="AL46" s="8"/>
      <c r="AM46" s="8">
        <v>45</v>
      </c>
      <c r="AN46" s="8"/>
      <c r="AO46" s="8">
        <v>0</v>
      </c>
      <c r="AP46" s="8">
        <v>51</v>
      </c>
      <c r="AQ46" s="8">
        <v>23</v>
      </c>
      <c r="AR46" s="8">
        <v>28</v>
      </c>
      <c r="AS46" s="8"/>
      <c r="AT46" s="8">
        <v>0</v>
      </c>
      <c r="AU46" s="8"/>
      <c r="AV46" s="8">
        <v>0</v>
      </c>
      <c r="AW46" s="8">
        <v>0</v>
      </c>
      <c r="AX46" s="8">
        <v>0</v>
      </c>
      <c r="AY46" s="8">
        <v>0</v>
      </c>
      <c r="AZ46" s="8"/>
      <c r="BA46" s="8">
        <v>0</v>
      </c>
      <c r="BB46" s="8"/>
      <c r="BC46" s="8">
        <v>0</v>
      </c>
      <c r="BD46" s="8">
        <v>0</v>
      </c>
      <c r="BE46" s="8">
        <v>0</v>
      </c>
      <c r="BF46" s="8">
        <v>0</v>
      </c>
      <c r="BG46" s="8"/>
      <c r="BH46" s="8">
        <v>0</v>
      </c>
      <c r="BI46" s="8"/>
      <c r="BJ46" s="8">
        <v>0</v>
      </c>
      <c r="BK46" s="8">
        <v>0</v>
      </c>
      <c r="BL46" s="8">
        <v>0</v>
      </c>
      <c r="BM46" s="8">
        <v>0</v>
      </c>
    </row>
    <row r="47" spans="3:65" s="3" customFormat="1" ht="17.149999999999999" customHeight="1" x14ac:dyDescent="0.35">
      <c r="C47" s="24" t="s">
        <v>121</v>
      </c>
      <c r="D47" s="75">
        <v>-4</v>
      </c>
      <c r="E47" s="75">
        <v>0</v>
      </c>
      <c r="F47" s="25">
        <v>6</v>
      </c>
      <c r="G47" s="25">
        <v>6</v>
      </c>
      <c r="H47" s="25">
        <v>4</v>
      </c>
      <c r="I47" s="25">
        <v>2</v>
      </c>
      <c r="J47" s="25"/>
      <c r="K47" s="25">
        <v>-5</v>
      </c>
      <c r="L47" s="25">
        <v>12</v>
      </c>
      <c r="M47" s="25">
        <v>-12</v>
      </c>
      <c r="N47" s="25">
        <v>-5</v>
      </c>
      <c r="O47" s="25">
        <v>-2</v>
      </c>
      <c r="P47" s="25">
        <v>-3</v>
      </c>
      <c r="Q47" s="25"/>
      <c r="R47" s="25">
        <v>9</v>
      </c>
      <c r="S47" s="25"/>
      <c r="T47" s="25">
        <v>-3</v>
      </c>
      <c r="U47" s="25">
        <v>6</v>
      </c>
      <c r="V47" s="25">
        <v>4</v>
      </c>
      <c r="W47" s="25">
        <v>2</v>
      </c>
      <c r="X47" s="25"/>
      <c r="Y47" s="25">
        <v>-14</v>
      </c>
      <c r="Z47" s="25"/>
      <c r="AA47" s="25">
        <v>-2</v>
      </c>
      <c r="AB47" s="25">
        <v>-13</v>
      </c>
      <c r="AC47" s="25">
        <v>0</v>
      </c>
      <c r="AD47" s="25">
        <v>-13</v>
      </c>
      <c r="AE47" s="25"/>
      <c r="AF47" s="25">
        <v>4</v>
      </c>
      <c r="AG47" s="25"/>
      <c r="AH47" s="25">
        <v>0</v>
      </c>
      <c r="AI47" s="25">
        <v>0</v>
      </c>
      <c r="AJ47" s="25">
        <v>0</v>
      </c>
      <c r="AK47" s="25">
        <v>0</v>
      </c>
      <c r="AL47" s="25"/>
      <c r="AM47" s="25">
        <v>-1</v>
      </c>
      <c r="AN47" s="25"/>
      <c r="AO47" s="25">
        <v>0</v>
      </c>
      <c r="AP47" s="25">
        <v>0</v>
      </c>
      <c r="AQ47" s="25">
        <v>0</v>
      </c>
      <c r="AR47" s="25">
        <v>0</v>
      </c>
      <c r="AS47" s="25"/>
      <c r="AT47" s="25">
        <v>-0.14799999999999999</v>
      </c>
      <c r="AU47" s="25"/>
      <c r="AV47" s="25">
        <v>0</v>
      </c>
      <c r="AW47" s="25">
        <v>0</v>
      </c>
      <c r="AX47" s="25">
        <v>0</v>
      </c>
      <c r="AY47" s="25">
        <v>0</v>
      </c>
      <c r="AZ47" s="25"/>
      <c r="BA47" s="25">
        <v>-1.85</v>
      </c>
      <c r="BB47" s="25"/>
      <c r="BC47" s="25">
        <v>0</v>
      </c>
      <c r="BD47" s="25">
        <v>0</v>
      </c>
      <c r="BE47" s="25">
        <v>0</v>
      </c>
      <c r="BF47" s="25">
        <v>0</v>
      </c>
      <c r="BG47" s="25"/>
      <c r="BH47" s="25">
        <v>5</v>
      </c>
      <c r="BI47" s="25"/>
      <c r="BJ47" s="25">
        <v>0</v>
      </c>
      <c r="BK47" s="25">
        <v>0</v>
      </c>
      <c r="BL47" s="25">
        <v>0</v>
      </c>
      <c r="BM47" s="25">
        <v>0</v>
      </c>
    </row>
    <row r="48" spans="3:65" s="14" customFormat="1" ht="17.149999999999999" customHeight="1" thickBot="1" x14ac:dyDescent="0.4">
      <c r="C48" s="32" t="s">
        <v>147</v>
      </c>
      <c r="D48" s="82">
        <v>139</v>
      </c>
      <c r="E48" s="82">
        <v>139</v>
      </c>
      <c r="F48" s="16">
        <v>540</v>
      </c>
      <c r="G48" s="16">
        <v>540</v>
      </c>
      <c r="H48" s="16">
        <v>540</v>
      </c>
      <c r="I48" s="16">
        <v>436</v>
      </c>
      <c r="J48" s="16"/>
      <c r="K48" s="16">
        <v>358</v>
      </c>
      <c r="L48" s="16">
        <v>536</v>
      </c>
      <c r="M48" s="16">
        <v>528</v>
      </c>
      <c r="N48" s="16">
        <v>526</v>
      </c>
      <c r="O48" s="16">
        <v>526</v>
      </c>
      <c r="P48" s="16">
        <v>433</v>
      </c>
      <c r="Q48" s="16"/>
      <c r="R48" s="16">
        <v>499</v>
      </c>
      <c r="S48" s="16"/>
      <c r="T48" s="16">
        <v>660</v>
      </c>
      <c r="U48" s="16">
        <v>657</v>
      </c>
      <c r="V48" s="16">
        <v>657</v>
      </c>
      <c r="W48" s="16">
        <v>497</v>
      </c>
      <c r="X48" s="16"/>
      <c r="Y48" s="16">
        <v>481</v>
      </c>
      <c r="Z48" s="16"/>
      <c r="AA48" s="16">
        <v>465</v>
      </c>
      <c r="AB48" s="16">
        <v>390</v>
      </c>
      <c r="AC48" s="16">
        <v>390</v>
      </c>
      <c r="AD48" s="16">
        <v>315</v>
      </c>
      <c r="AE48" s="16"/>
      <c r="AF48" s="16">
        <v>262</v>
      </c>
      <c r="AG48" s="16"/>
      <c r="AH48" s="16">
        <v>326</v>
      </c>
      <c r="AI48" s="16">
        <v>289</v>
      </c>
      <c r="AJ48" s="16">
        <v>289</v>
      </c>
      <c r="AK48" s="16">
        <v>128</v>
      </c>
      <c r="AL48" s="16"/>
      <c r="AM48" s="16">
        <v>133</v>
      </c>
      <c r="AN48" s="16"/>
      <c r="AO48" s="16">
        <v>123</v>
      </c>
      <c r="AP48" s="16">
        <v>101</v>
      </c>
      <c r="AQ48" s="16">
        <v>101</v>
      </c>
      <c r="AR48" s="16">
        <v>36</v>
      </c>
      <c r="AS48" s="16"/>
      <c r="AT48" s="16">
        <v>12.934999999999976</v>
      </c>
      <c r="AU48" s="16"/>
      <c r="AV48" s="16">
        <v>16</v>
      </c>
      <c r="AW48" s="16">
        <v>12</v>
      </c>
      <c r="AX48" s="16">
        <v>12</v>
      </c>
      <c r="AY48" s="16">
        <v>12</v>
      </c>
      <c r="AZ48" s="16"/>
      <c r="BA48" s="16">
        <v>8.2589999999999879</v>
      </c>
      <c r="BB48" s="16"/>
      <c r="BC48" s="16">
        <v>6</v>
      </c>
      <c r="BD48" s="16">
        <v>9</v>
      </c>
      <c r="BE48" s="16">
        <v>9</v>
      </c>
      <c r="BF48" s="16">
        <v>6</v>
      </c>
      <c r="BG48" s="16"/>
      <c r="BH48" s="16">
        <v>52</v>
      </c>
      <c r="BI48" s="16"/>
      <c r="BJ48" s="16">
        <v>5</v>
      </c>
      <c r="BK48" s="16">
        <v>10</v>
      </c>
      <c r="BL48" s="16">
        <v>10</v>
      </c>
      <c r="BM48" s="16">
        <v>11</v>
      </c>
    </row>
    <row r="49" spans="9:22" s="3" customFormat="1" ht="12.5" x14ac:dyDescent="0.35">
      <c r="I49" s="3" t="s">
        <v>166</v>
      </c>
      <c r="N49" s="3" t="s">
        <v>166</v>
      </c>
      <c r="O49" s="3" t="s">
        <v>166</v>
      </c>
      <c r="P49" s="3" t="s">
        <v>166</v>
      </c>
      <c r="T49" s="55"/>
      <c r="U49" s="55"/>
      <c r="V49" s="55"/>
    </row>
  </sheetData>
  <mergeCells count="10">
    <mergeCell ref="A1:BO5"/>
    <mergeCell ref="BH9:BM9"/>
    <mergeCell ref="Y9:AD9"/>
    <mergeCell ref="AF9:AK9"/>
    <mergeCell ref="AM9:AR9"/>
    <mergeCell ref="AT9:AY9"/>
    <mergeCell ref="BA9:BF9"/>
    <mergeCell ref="R9:W9"/>
    <mergeCell ref="K9:P9"/>
    <mergeCell ref="D9:I9"/>
  </mergeCells>
  <hyperlinks>
    <hyperlink ref="N7" location="Intro!A1" display="Go back to table of contents" xr:uid="{DD2D9EE8-B090-4700-B728-DA4E430938AF}"/>
  </hyperlinks>
  <pageMargins left="0.70866141732283472" right="0.70866141732283472" top="0.74803149606299213" bottom="0.74803149606299213" header="0.31496062992125984" footer="0.31496062992125984"/>
  <pageSetup paperSize="8" scale="47" orientation="landscape"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Intro</vt:lpstr>
      <vt:lpstr>Key figures</vt:lpstr>
      <vt:lpstr>Income statement</vt:lpstr>
      <vt:lpstr>Comprehensive Income</vt:lpstr>
      <vt:lpstr>Balance sheet</vt:lpstr>
      <vt:lpstr>Cash-flow statement</vt:lpstr>
      <vt:lpstr>'Balance sheet'!Print_Area</vt:lpstr>
      <vt:lpstr>'Cash-flow statement'!Print_Area</vt:lpstr>
      <vt:lpstr>'Comprehensive Income'!Print_Area</vt:lpstr>
      <vt:lpstr>'Income statement'!Print_Area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Niclas kristensen</dc:creator>
  <cp:lastModifiedBy>Esther Dalgaard</cp:lastModifiedBy>
  <cp:lastPrinted>2022-02-23T13:47:13Z</cp:lastPrinted>
  <dcterms:created xsi:type="dcterms:W3CDTF">2021-01-18T09:31:51Z</dcterms:created>
  <dcterms:modified xsi:type="dcterms:W3CDTF">2024-03-04T11:57:24Z</dcterms:modified>
</cp:coreProperties>
</file>