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ESEF\Live\Sample\Test 15\3 Production\V1\"/>
    </mc:Choice>
  </mc:AlternateContent>
  <xr:revisionPtr revIDLastSave="0" documentId="13_ncr:1_{839F24F7-2951-4B46-B88E-F456395753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ndatory" sheetId="1" r:id="rId1"/>
    <sheet name="CI" sheetId="2" r:id="rId2"/>
    <sheet name="BS" sheetId="3" r:id="rId3"/>
    <sheet name="EQ" sheetId="4" r:id="rId4"/>
    <sheet name="CF" sheetId="5" r:id="rId5"/>
    <sheet name="Validation Repor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M9" i="4"/>
  <c r="N9" i="4"/>
  <c r="O9" i="4"/>
  <c r="P9" i="4"/>
  <c r="Q9" i="4"/>
  <c r="R9" i="4"/>
  <c r="S9" i="4"/>
  <c r="K9" i="4"/>
  <c r="K5" i="4"/>
  <c r="L5" i="4"/>
  <c r="M5" i="4"/>
  <c r="N5" i="4"/>
  <c r="O5" i="4"/>
  <c r="P5" i="4"/>
  <c r="Q5" i="4"/>
  <c r="R5" i="4"/>
  <c r="S5" i="4"/>
  <c r="K6" i="4"/>
  <c r="L6" i="4"/>
  <c r="M6" i="4"/>
  <c r="N6" i="4"/>
  <c r="O6" i="4"/>
  <c r="P6" i="4"/>
  <c r="Q6" i="4"/>
  <c r="R6" i="4"/>
  <c r="S6" i="4"/>
  <c r="K7" i="4"/>
  <c r="L7" i="4"/>
  <c r="M7" i="4"/>
  <c r="N7" i="4"/>
  <c r="O7" i="4"/>
  <c r="P7" i="4"/>
  <c r="Q7" i="4"/>
  <c r="R7" i="4"/>
  <c r="S7" i="4"/>
  <c r="K8" i="4"/>
  <c r="L8" i="4"/>
  <c r="M8" i="4"/>
  <c r="N8" i="4"/>
  <c r="O8" i="4"/>
  <c r="P8" i="4"/>
  <c r="Q8" i="4"/>
  <c r="R8" i="4"/>
  <c r="S8" i="4"/>
  <c r="K10" i="4"/>
  <c r="L10" i="4"/>
  <c r="M10" i="4"/>
  <c r="N10" i="4"/>
  <c r="O10" i="4"/>
  <c r="P10" i="4"/>
  <c r="Q10" i="4"/>
  <c r="R10" i="4"/>
  <c r="S10" i="4"/>
  <c r="K11" i="4"/>
  <c r="L11" i="4"/>
  <c r="M11" i="4"/>
  <c r="N11" i="4"/>
  <c r="O11" i="4"/>
  <c r="P11" i="4"/>
  <c r="Q11" i="4"/>
  <c r="R11" i="4"/>
  <c r="S11" i="4"/>
  <c r="K12" i="4"/>
  <c r="L12" i="4"/>
  <c r="M12" i="4"/>
  <c r="N12" i="4"/>
  <c r="O12" i="4"/>
  <c r="P12" i="4"/>
  <c r="Q12" i="4"/>
  <c r="R12" i="4"/>
  <c r="S12" i="4"/>
  <c r="K13" i="4"/>
  <c r="L13" i="4"/>
  <c r="M13" i="4"/>
  <c r="N13" i="4"/>
  <c r="O13" i="4"/>
  <c r="P13" i="4"/>
  <c r="Q13" i="4"/>
  <c r="R13" i="4"/>
  <c r="S13" i="4"/>
  <c r="K14" i="4"/>
  <c r="L14" i="4"/>
  <c r="M14" i="4"/>
  <c r="N14" i="4"/>
  <c r="O14" i="4"/>
  <c r="P14" i="4"/>
  <c r="Q14" i="4"/>
  <c r="R14" i="4"/>
  <c r="S14" i="4"/>
  <c r="K15" i="4"/>
  <c r="L15" i="4"/>
  <c r="M15" i="4"/>
  <c r="N15" i="4"/>
  <c r="O15" i="4"/>
  <c r="P15" i="4"/>
  <c r="Q15" i="4"/>
  <c r="R15" i="4"/>
  <c r="S15" i="4"/>
  <c r="K16" i="4"/>
  <c r="L16" i="4"/>
  <c r="M16" i="4"/>
  <c r="N16" i="4"/>
  <c r="O16" i="4"/>
  <c r="P16" i="4"/>
  <c r="Q16" i="4"/>
  <c r="R16" i="4"/>
  <c r="S16" i="4"/>
  <c r="K17" i="4"/>
  <c r="L17" i="4"/>
  <c r="M17" i="4"/>
  <c r="N17" i="4"/>
  <c r="O17" i="4"/>
  <c r="P17" i="4"/>
  <c r="Q17" i="4"/>
  <c r="R17" i="4"/>
  <c r="S17" i="4"/>
  <c r="K18" i="4"/>
  <c r="L18" i="4"/>
  <c r="M18" i="4"/>
  <c r="N18" i="4"/>
  <c r="O18" i="4"/>
  <c r="P18" i="4"/>
  <c r="Q18" i="4"/>
  <c r="R18" i="4"/>
  <c r="S18" i="4"/>
  <c r="K19" i="4"/>
  <c r="L19" i="4"/>
  <c r="M19" i="4"/>
  <c r="N19" i="4"/>
  <c r="O19" i="4"/>
  <c r="P19" i="4"/>
  <c r="Q19" i="4"/>
  <c r="R19" i="4"/>
  <c r="S19" i="4"/>
  <c r="L4" i="4"/>
  <c r="M4" i="4"/>
  <c r="N4" i="4"/>
  <c r="O4" i="4"/>
  <c r="P4" i="4"/>
  <c r="Q4" i="4"/>
  <c r="R4" i="4"/>
  <c r="S4" i="4"/>
  <c r="D23" i="3"/>
  <c r="G23" i="3" s="1"/>
  <c r="E23" i="3"/>
  <c r="H23" i="3" s="1"/>
  <c r="H16" i="3"/>
  <c r="H17" i="3" s="1"/>
  <c r="E17" i="3"/>
  <c r="D17" i="3"/>
  <c r="E16" i="3"/>
  <c r="D16" i="3"/>
  <c r="G16" i="3" s="1"/>
  <c r="G17" i="3" s="1"/>
  <c r="D14" i="3"/>
  <c r="E14" i="3"/>
  <c r="I27" i="2"/>
  <c r="H16" i="2"/>
  <c r="F17" i="5"/>
  <c r="I17" i="5" s="1"/>
  <c r="E17" i="5"/>
  <c r="H17" i="5" s="1"/>
  <c r="F16" i="5"/>
  <c r="I16" i="5" s="1"/>
  <c r="E16" i="5"/>
  <c r="H16" i="5" s="1"/>
  <c r="E8" i="5"/>
  <c r="H8" i="5" s="1"/>
  <c r="F8" i="5"/>
  <c r="I8" i="5"/>
  <c r="K4" i="4"/>
  <c r="F28" i="5"/>
  <c r="I28" i="5" s="1"/>
  <c r="E28" i="5"/>
  <c r="H28" i="5" s="1"/>
  <c r="F27" i="5"/>
  <c r="I27" i="5" s="1"/>
  <c r="E27" i="5"/>
  <c r="H27" i="5" s="1"/>
  <c r="F26" i="5"/>
  <c r="I26" i="5" s="1"/>
  <c r="E26" i="5"/>
  <c r="H26" i="5" s="1"/>
  <c r="F25" i="5"/>
  <c r="I25" i="5" s="1"/>
  <c r="E25" i="5"/>
  <c r="H25" i="5" s="1"/>
  <c r="F24" i="5"/>
  <c r="E24" i="5"/>
  <c r="F23" i="5"/>
  <c r="I23" i="5" s="1"/>
  <c r="E23" i="5"/>
  <c r="H23" i="5" s="1"/>
  <c r="F22" i="5"/>
  <c r="I22" i="5" s="1"/>
  <c r="E22" i="5"/>
  <c r="H22" i="5" s="1"/>
  <c r="F20" i="5"/>
  <c r="E20" i="5"/>
  <c r="F19" i="5"/>
  <c r="I19" i="5" s="1"/>
  <c r="E19" i="5"/>
  <c r="H19" i="5" s="1"/>
  <c r="F18" i="5"/>
  <c r="I18" i="5" s="1"/>
  <c r="I20" i="5" s="1"/>
  <c r="E18" i="5"/>
  <c r="H18" i="5" s="1"/>
  <c r="F14" i="5"/>
  <c r="E14" i="5"/>
  <c r="F13" i="5"/>
  <c r="I13" i="5" s="1"/>
  <c r="E13" i="5"/>
  <c r="H13" i="5" s="1"/>
  <c r="F12" i="5"/>
  <c r="I12" i="5" s="1"/>
  <c r="E12" i="5"/>
  <c r="H12" i="5" s="1"/>
  <c r="F11" i="5"/>
  <c r="E11" i="5"/>
  <c r="F10" i="5"/>
  <c r="I10" i="5" s="1"/>
  <c r="E10" i="5"/>
  <c r="H10" i="5" s="1"/>
  <c r="F9" i="5"/>
  <c r="I9" i="5" s="1"/>
  <c r="E9" i="5"/>
  <c r="H9" i="5" s="1"/>
  <c r="F7" i="5"/>
  <c r="I7" i="5" s="1"/>
  <c r="E7" i="5"/>
  <c r="H7" i="5" s="1"/>
  <c r="F6" i="5"/>
  <c r="I6" i="5" s="1"/>
  <c r="I11" i="5" s="1"/>
  <c r="E6" i="5"/>
  <c r="H6" i="5" s="1"/>
  <c r="F4" i="5"/>
  <c r="I4" i="5" s="1"/>
  <c r="E4" i="5"/>
  <c r="H4" i="5" s="1"/>
  <c r="E29" i="3"/>
  <c r="D29" i="3"/>
  <c r="E28" i="3"/>
  <c r="H28" i="3" s="1"/>
  <c r="D28" i="3"/>
  <c r="G28" i="3" s="1"/>
  <c r="E27" i="3"/>
  <c r="D27" i="3"/>
  <c r="E26" i="3"/>
  <c r="H26" i="3" s="1"/>
  <c r="D26" i="3"/>
  <c r="G26" i="3" s="1"/>
  <c r="E25" i="3"/>
  <c r="H25" i="3" s="1"/>
  <c r="D25" i="3"/>
  <c r="G25" i="3" s="1"/>
  <c r="E24" i="3"/>
  <c r="H24" i="3" s="1"/>
  <c r="D24" i="3"/>
  <c r="G24" i="3" s="1"/>
  <c r="E22" i="3"/>
  <c r="H22" i="3" s="1"/>
  <c r="D22" i="3"/>
  <c r="G22" i="3" s="1"/>
  <c r="E21" i="3"/>
  <c r="H21" i="3" s="1"/>
  <c r="D21" i="3"/>
  <c r="G21" i="3" s="1"/>
  <c r="E19" i="3"/>
  <c r="D19" i="3"/>
  <c r="E18" i="3"/>
  <c r="D18" i="3"/>
  <c r="E13" i="3"/>
  <c r="H13" i="3" s="1"/>
  <c r="D13" i="3"/>
  <c r="G13" i="3" s="1"/>
  <c r="E12" i="3"/>
  <c r="H12" i="3" s="1"/>
  <c r="H14" i="3" s="1"/>
  <c r="H18" i="3" s="1"/>
  <c r="D12" i="3"/>
  <c r="G12" i="3" s="1"/>
  <c r="E10" i="3"/>
  <c r="D10" i="3"/>
  <c r="E9" i="3"/>
  <c r="D9" i="3"/>
  <c r="E8" i="3"/>
  <c r="H8" i="3" s="1"/>
  <c r="D8" i="3"/>
  <c r="G8" i="3" s="1"/>
  <c r="E7" i="3"/>
  <c r="H7" i="3" s="1"/>
  <c r="D7" i="3"/>
  <c r="G7" i="3" s="1"/>
  <c r="E5" i="3"/>
  <c r="D5" i="3"/>
  <c r="E4" i="3"/>
  <c r="H4" i="3" s="1"/>
  <c r="H5" i="3" s="1"/>
  <c r="D4" i="3"/>
  <c r="G4" i="3" s="1"/>
  <c r="G5" i="3" s="1"/>
  <c r="E14" i="2"/>
  <c r="H14" i="2" s="1"/>
  <c r="F14" i="2"/>
  <c r="I14" i="2" s="1"/>
  <c r="F27" i="2"/>
  <c r="E27" i="2"/>
  <c r="F26" i="2"/>
  <c r="I26" i="2" s="1"/>
  <c r="E26" i="2"/>
  <c r="H26" i="2" s="1"/>
  <c r="F25" i="2"/>
  <c r="I25" i="2" s="1"/>
  <c r="E25" i="2"/>
  <c r="H25" i="2" s="1"/>
  <c r="H27" i="2" s="1"/>
  <c r="F23" i="2"/>
  <c r="I23" i="2" s="1"/>
  <c r="E23" i="2"/>
  <c r="H23" i="2" s="1"/>
  <c r="F22" i="2"/>
  <c r="E22" i="2"/>
  <c r="F21" i="2"/>
  <c r="I21" i="2" s="1"/>
  <c r="E21" i="2"/>
  <c r="H21" i="2" s="1"/>
  <c r="F19" i="2"/>
  <c r="E19" i="2"/>
  <c r="F18" i="2"/>
  <c r="I18" i="2" s="1"/>
  <c r="E18" i="2"/>
  <c r="H18" i="2" s="1"/>
  <c r="F17" i="2"/>
  <c r="E17" i="2"/>
  <c r="F16" i="2"/>
  <c r="E16" i="2"/>
  <c r="F15" i="2"/>
  <c r="I15" i="2" s="1"/>
  <c r="E15" i="2"/>
  <c r="H15" i="2" s="1"/>
  <c r="F12" i="2"/>
  <c r="E12" i="2"/>
  <c r="F11" i="2"/>
  <c r="I11" i="2" s="1"/>
  <c r="E11" i="2"/>
  <c r="H11" i="2" s="1"/>
  <c r="F10" i="2"/>
  <c r="I10" i="2" s="1"/>
  <c r="E10" i="2"/>
  <c r="H10" i="2" s="1"/>
  <c r="F9" i="2"/>
  <c r="I9" i="2" s="1"/>
  <c r="I12" i="2" s="1"/>
  <c r="E9" i="2"/>
  <c r="H9" i="2" s="1"/>
  <c r="F7" i="2"/>
  <c r="E7" i="2"/>
  <c r="F6" i="2"/>
  <c r="I6" i="2" s="1"/>
  <c r="I7" i="2" s="1"/>
  <c r="E6" i="2"/>
  <c r="H6" i="2" s="1"/>
  <c r="H7" i="2" s="1"/>
  <c r="H12" i="2" s="1"/>
  <c r="H17" i="2" s="1"/>
  <c r="H19" i="2" s="1"/>
  <c r="G27" i="3" l="1"/>
  <c r="G29" i="3" s="1"/>
  <c r="H22" i="2"/>
  <c r="G14" i="3"/>
  <c r="G18" i="3" s="1"/>
  <c r="H11" i="5"/>
  <c r="H14" i="5" s="1"/>
  <c r="I16" i="2"/>
  <c r="I17" i="2" s="1"/>
  <c r="I19" i="2" s="1"/>
  <c r="I22" i="2" s="1"/>
  <c r="G9" i="3"/>
  <c r="G10" i="3" s="1"/>
  <c r="G19" i="3" s="1"/>
  <c r="H9" i="3"/>
  <c r="H10" i="3" s="1"/>
  <c r="H19" i="3" s="1"/>
  <c r="H20" i="5"/>
  <c r="I24" i="5"/>
  <c r="H24" i="5"/>
  <c r="H27" i="3"/>
  <c r="H29" i="3" s="1"/>
  <c r="I14" i="5"/>
</calcChain>
</file>

<file path=xl/sharedStrings.xml><?xml version="1.0" encoding="utf-8"?>
<sst xmlns="http://schemas.openxmlformats.org/spreadsheetml/2006/main" count="497" uniqueCount="229">
  <si>
    <t>12 Months Ended</t>
  </si>
  <si>
    <t>IXBRL Rendering Values</t>
  </si>
  <si>
    <t>Taxonomy Concept Name</t>
  </si>
  <si>
    <t>esef_cor_NotesAccountingPoliciesAndMandatoryTags</t>
  </si>
  <si>
    <t>Name of reporting entity or other means of identification</t>
  </si>
  <si>
    <t>NameOfReportingEntityOrOtherMeansOfIdentification</t>
  </si>
  <si>
    <t>Legal form of entity</t>
  </si>
  <si>
    <t>public limited  company</t>
  </si>
  <si>
    <t>LegalFormOfEntity</t>
  </si>
  <si>
    <t>Country of incorporation</t>
  </si>
  <si>
    <t>England and Wales</t>
  </si>
  <si>
    <t>CountryOfIncorporation</t>
  </si>
  <si>
    <t>Domicile of entity</t>
  </si>
  <si>
    <t>DomicileOfEntity</t>
  </si>
  <si>
    <t>Address of entity's registered office</t>
  </si>
  <si>
    <t>AddressOfRegisteredOfficeOfEntity</t>
  </si>
  <si>
    <t>Principal place of business</t>
  </si>
  <si>
    <t>London</t>
  </si>
  <si>
    <t>PrincipalPlaceOfBusiness</t>
  </si>
  <si>
    <t>Description of nature of entity's operations and principal activities</t>
  </si>
  <si>
    <t>DescriptionOfNatureOfEntitysOperationsAndPrincipalActivities</t>
  </si>
  <si>
    <t>CRITICAL METALS PLC</t>
  </si>
  <si>
    <t>The Broadgate Tower, 20 Primrose Street, London UK, EC2A 2EW</t>
  </si>
  <si>
    <t>The Company was incorporated on 30 May 2018 with a view to undertake acquisitions of a target company or business within the natural resources development and production sector.</t>
  </si>
  <si>
    <t>CONSOLIDATED STATEMENT OF COMPREHENSIVE INCOME</t>
  </si>
  <si>
    <t>Input Values</t>
  </si>
  <si>
    <t>Weight</t>
  </si>
  <si>
    <t>IXBRL Calculated Values</t>
  </si>
  <si>
    <t>Taxonomy balance</t>
  </si>
  <si>
    <t>Account balance</t>
  </si>
  <si>
    <t>Sign logic applied in the IXBRL</t>
  </si>
  <si>
    <t>Wider anchor</t>
  </si>
  <si>
    <t>FinTags comments</t>
  </si>
  <si>
    <t>Client comments</t>
  </si>
  <si>
    <t>Notes</t>
  </si>
  <si>
    <t>Revenue</t>
  </si>
  <si>
    <t>Revenue from continuing operations</t>
  </si>
  <si>
    <t>credit</t>
  </si>
  <si>
    <t>Positive</t>
  </si>
  <si>
    <t>Expenditure</t>
  </si>
  <si>
    <t>Exploration &amp; evaluation expenditure</t>
  </si>
  <si>
    <t>Debit</t>
  </si>
  <si>
    <t>ProfitLossFromOperatingActivities</t>
  </si>
  <si>
    <t>Administrative expenses</t>
  </si>
  <si>
    <t>AdministrativeExpense</t>
  </si>
  <si>
    <t>Depreciation</t>
  </si>
  <si>
    <t>DepreciationExpense</t>
  </si>
  <si>
    <t>Negative</t>
  </si>
  <si>
    <t>Finance costs</t>
  </si>
  <si>
    <t>Interest expense</t>
  </si>
  <si>
    <t>InterestExpense</t>
  </si>
  <si>
    <t>debit</t>
  </si>
  <si>
    <t>FinanceCosts</t>
  </si>
  <si>
    <t>CY - Debit 
PY - Credit</t>
  </si>
  <si>
    <t>CY - Positive 
PY - Negative</t>
  </si>
  <si>
    <t>Loss on ordinary activities before taxation</t>
  </si>
  <si>
    <t>ProfitLossBeforeTax</t>
  </si>
  <si>
    <t>Taxation on loss on ordinary activities</t>
  </si>
  <si>
    <t>IncomeTaxExpenseContinuingOperations</t>
  </si>
  <si>
    <t>Loss on ordinary activities after taxation</t>
  </si>
  <si>
    <t>ProfitLoss</t>
  </si>
  <si>
    <t>Other comprehensive income</t>
  </si>
  <si>
    <t>Exchange differences on translation of foreign operations</t>
  </si>
  <si>
    <t>GainsLossesOnExchangeDifferencesOnTranslationBeforeTax</t>
  </si>
  <si>
    <t>Loss and total comprehensive income for the year attributable to the owners of the Group</t>
  </si>
  <si>
    <t>ComprehensiveIncomeAttributableToOwnersOfParent</t>
  </si>
  <si>
    <t>Earnings per share (basic and diluted) attributable to the equity holders (pence)</t>
  </si>
  <si>
    <t>pershare</t>
  </si>
  <si>
    <t>BasicEarningsLossPerShare</t>
  </si>
  <si>
    <t xml:space="preserve">Loss attributable to: </t>
  </si>
  <si>
    <t>Owners of the parent</t>
  </si>
  <si>
    <t>ProfitLossAttributableToOwnersOfParent</t>
  </si>
  <si>
    <t>Non-controlling interest</t>
  </si>
  <si>
    <t>ProfitLossAttributableToNoncontrollingInterests</t>
  </si>
  <si>
    <t>AS AT 30 JUNE 2025</t>
  </si>
  <si>
    <t>Finance expenses</t>
  </si>
  <si>
    <t>Year ended 30
June 2025</t>
  </si>
  <si>
    <t>Year ended 30
June 2024</t>
  </si>
  <si>
    <t>OtherFinanceCost</t>
  </si>
  <si>
    <t>CONSOLIDATED STATEMENT OF FINANCIAL POSITION</t>
  </si>
  <si>
    <t>NON-CURRENT ASSETS</t>
  </si>
  <si>
    <t>NoncurrentAssets</t>
  </si>
  <si>
    <t xml:space="preserve">   Property, plant &amp; equipment</t>
  </si>
  <si>
    <t>PropertyPlantAndEquipment</t>
  </si>
  <si>
    <t>TOTAL NON-CURRENT ASSETS</t>
  </si>
  <si>
    <t>CURRENT ASSETS</t>
  </si>
  <si>
    <t xml:space="preserve">    Trade and other receivables</t>
  </si>
  <si>
    <t>TradeAndOtherCurrentReceivables</t>
  </si>
  <si>
    <t>Cash at bank and in hand</t>
  </si>
  <si>
    <t>CashAndCashEquivalents</t>
  </si>
  <si>
    <t>TOTAL CURRENT ASSETS</t>
  </si>
  <si>
    <t>CurrentAssets</t>
  </si>
  <si>
    <t>TOTAL ASSETS</t>
  </si>
  <si>
    <t>Assets</t>
  </si>
  <si>
    <t>CURRENT LIABILITIES</t>
  </si>
  <si>
    <t xml:space="preserve">     Trade and other payables</t>
  </si>
  <si>
    <t>TradeAndOtherCurrentPayables</t>
  </si>
  <si>
    <t xml:space="preserve">     Borrowings</t>
  </si>
  <si>
    <t>TOTAL LIABILITIES</t>
  </si>
  <si>
    <t>Liabilities</t>
  </si>
  <si>
    <t>NetAssetsLiabilities</t>
  </si>
  <si>
    <t>EQUITY</t>
  </si>
  <si>
    <t xml:space="preserve">    Called up share capital</t>
  </si>
  <si>
    <t>IssuedCapital</t>
  </si>
  <si>
    <t>Share premium account</t>
  </si>
  <si>
    <t>SharePremium</t>
  </si>
  <si>
    <t>Share based payment reserve</t>
  </si>
  <si>
    <t>ReserveOfSharebasedPayments</t>
  </si>
  <si>
    <t>Foreign exchange reserve</t>
  </si>
  <si>
    <t>ReserveOfExchangeDifferencesOnTranslation</t>
  </si>
  <si>
    <t>Retained earnings</t>
  </si>
  <si>
    <t>RetainedEarnings</t>
  </si>
  <si>
    <t>Equity attributable to equity holders of the parent</t>
  </si>
  <si>
    <t>EquityAttributableToOwnersOfParent</t>
  </si>
  <si>
    <t>NoncontrollingInterests</t>
  </si>
  <si>
    <t xml:space="preserve">TOTAL EQUITY </t>
  </si>
  <si>
    <t>Equity</t>
  </si>
  <si>
    <t>CONSOLIDATED STATEMENT OF CHANGES IN EQUITY</t>
  </si>
  <si>
    <t>IssuedCapitalMember</t>
  </si>
  <si>
    <t>SharePremiumMember</t>
  </si>
  <si>
    <t>ReserveOfSharebasedPaymentsMember</t>
  </si>
  <si>
    <t>ReserveOfExchangeDifferencesOnTranslationMember</t>
  </si>
  <si>
    <t>RetainedEarningsMember</t>
  </si>
  <si>
    <t>NoncontrollingInterestsMember</t>
  </si>
  <si>
    <t>Issued Share Capital</t>
  </si>
  <si>
    <t>Share Premium</t>
  </si>
  <si>
    <t>Share Based Payments Reserve</t>
  </si>
  <si>
    <t>FCTR</t>
  </si>
  <si>
    <t>Retained Earnings</t>
  </si>
  <si>
    <t>NCI</t>
  </si>
  <si>
    <t>Total Equity</t>
  </si>
  <si>
    <t>£</t>
  </si>
  <si>
    <t>Loss for the year</t>
  </si>
  <si>
    <t>OtherComprehensiveIncome</t>
  </si>
  <si>
    <t>Total comprehensive loss for the year</t>
  </si>
  <si>
    <t>ComprehensiveIncome</t>
  </si>
  <si>
    <t>Shares issued during the year</t>
  </si>
  <si>
    <t>IssueOfEquity</t>
  </si>
  <si>
    <t>Share issue costs during the year</t>
  </si>
  <si>
    <t>ShareIssueRelatedCost</t>
  </si>
  <si>
    <t>Warrants issued during the year</t>
  </si>
  <si>
    <t>Total transactions with owners</t>
  </si>
  <si>
    <t>IncreaseDecreaseThroughTransactionsWithOwners</t>
  </si>
  <si>
    <t>As at 30 June 2023</t>
  </si>
  <si>
    <t>CONSOLIDATED STATEMENT OF CASH FLOWS</t>
  </si>
  <si>
    <t xml:space="preserve">Cash from operating activities </t>
  </si>
  <si>
    <t>Adjustments for:</t>
  </si>
  <si>
    <t>Interest payable</t>
  </si>
  <si>
    <t>InterestPaidClassifiedAsOperatingActivities</t>
  </si>
  <si>
    <t>AdjustmentsForDepreciationExpense</t>
  </si>
  <si>
    <t>Foreign exchange</t>
  </si>
  <si>
    <t>AdjustmentsForUnrealisedForeignExchangeLossesGains</t>
  </si>
  <si>
    <t>Share-based payments</t>
  </si>
  <si>
    <t>AdjustmentsForSharebasedPayments</t>
  </si>
  <si>
    <t>Operating cashflow before working capital movements</t>
  </si>
  <si>
    <t>CashFlowsFromUsedInOperationsBeforeChangesInWorkingCapital</t>
  </si>
  <si>
    <t>Decrease/ (increase) in trade and other receivables</t>
  </si>
  <si>
    <t>AdjustmentsForDecreaseIncreaseInTradeAndOtherReceivables</t>
  </si>
  <si>
    <t>Increase trade and other payables</t>
  </si>
  <si>
    <t>AdjustmentsForIncreaseDecreaseInTradeAndOtherPayables</t>
  </si>
  <si>
    <t>Net cash outflow from  operating activities</t>
  </si>
  <si>
    <t>CashFlowsFromUsedInOperatingActivities</t>
  </si>
  <si>
    <t>Cash from financing activities</t>
  </si>
  <si>
    <t>Proceeds on the issue of shares net of transaction costs</t>
  </si>
  <si>
    <t>ProceedsFromIssueOfOrdinaryShares</t>
  </si>
  <si>
    <t>Proceeds on the exercise of warrants</t>
  </si>
  <si>
    <t>ProceedsFromExerciseOfWarrants</t>
  </si>
  <si>
    <t>Net cash from financing activities</t>
  </si>
  <si>
    <t>CashFlowsFromUsedInFinancingActivities</t>
  </si>
  <si>
    <t>Cash from investing activities</t>
  </si>
  <si>
    <t>CashFlowsFromUsedInInvestingActivities</t>
  </si>
  <si>
    <t>PurchaseOfPropertyPlantAndEquipmentClassifiedAsInvestingActivities</t>
  </si>
  <si>
    <t>Net cash outflow from investing activities</t>
  </si>
  <si>
    <t>Net decrease in cash and cash equivalents</t>
  </si>
  <si>
    <t>IncreaseDecreaseInCashAndCashEquivalents</t>
  </si>
  <si>
    <t>Cash and cash equivalents at beginning of year</t>
  </si>
  <si>
    <t>EffectOfExchangeRateChangesOnCashAndCashEquivalents</t>
  </si>
  <si>
    <t>As at
30 June 2025</t>
  </si>
  <si>
    <t>As at
30 June 2024</t>
  </si>
  <si>
    <t>NET (LIABILITIES)/ASSETS</t>
  </si>
  <si>
    <t>CY - debit
PY - credit</t>
  </si>
  <si>
    <t>CY - Negative
PY - Positive</t>
  </si>
  <si>
    <t>As at 30 June 2024</t>
  </si>
  <si>
    <t>Warrants lapsed in the year</t>
  </si>
  <si>
    <t>As at 30 June 2025</t>
  </si>
  <si>
    <t>EquityAttributableToOwnersOfParentMember</t>
  </si>
  <si>
    <t>Total equity attributable to shareholders</t>
  </si>
  <si>
    <t>Finance charge</t>
  </si>
  <si>
    <t>AdjustmentsForFinanceCosts</t>
  </si>
  <si>
    <t>Proceeds from borrowings</t>
  </si>
  <si>
    <t>Repayment of borrowings</t>
  </si>
  <si>
    <t>ProceedsFromBorrowingsClassifiedAsFinancingActivities</t>
  </si>
  <si>
    <t>RepaymentsOfBorrowingsClassifiedAsFinancingActivities</t>
  </si>
  <si>
    <t>Payments for property, plant and equipment</t>
  </si>
  <si>
    <t>Payments for asset group</t>
  </si>
  <si>
    <t>Cash and cash equivalents/overdraft at end of period</t>
  </si>
  <si>
    <t>cmrs_ExplorationAndEvaluationExpenditure</t>
  </si>
  <si>
    <t>cmrs_EarningsPerShareBasicAndDilutedAttributableToTheEquityHolders</t>
  </si>
  <si>
    <t>ShorttermBorrowings</t>
  </si>
  <si>
    <t>cmrs_IncreaseDecreaseThroughWarrantsIssued</t>
  </si>
  <si>
    <t>cmrs_IncreaseDecreaseThroughWarrantslapsed</t>
  </si>
  <si>
    <t>Jun. 30, 2025</t>
  </si>
  <si>
    <t>TOTAL CURRENT LIABILITIES</t>
  </si>
  <si>
    <t>NON-CURRENT LIABILITIES</t>
  </si>
  <si>
    <t>TOTAL NON-CURRENT LIABILITIES</t>
  </si>
  <si>
    <t>Other equity reserve</t>
  </si>
  <si>
    <t>CurrentLiabilities</t>
  </si>
  <si>
    <t>LongtermBorrowings</t>
  </si>
  <si>
    <t>NoncurrentLiabilities</t>
  </si>
  <si>
    <t>OtherReservesMember</t>
  </si>
  <si>
    <t>OtherReserves</t>
  </si>
  <si>
    <t>cmrs_PurchaseOfPaymentsForAssetGroupAsInvestingActivities</t>
  </si>
  <si>
    <t>SN#</t>
  </si>
  <si>
    <t>Message</t>
  </si>
  <si>
    <t>Type</t>
  </si>
  <si>
    <t>Severity</t>
  </si>
  <si>
    <t>Comments</t>
  </si>
  <si>
    <t>[ESEF.RTS.Annex.II.Par.2.missingMandatoryMarkups]</t>
  </si>
  <si>
    <t>Warning</t>
  </si>
  <si>
    <t>Information missing in the document</t>
  </si>
  <si>
    <t xml:space="preserve">[ESEF.RTS.Annex.II.Par.2.missingMandatoryMarkups] Mandatory elements to be marked up are missing: ExplanationOfChangeInNameOfReportingEntityOrOtherMeansOfIdentificationFromEndOfPrecedingReportingPeriod, NameOfParentEntity, NameOfUltimateParentOfGroup. - ../../IXDS 213800MU3B7CS88PY290-2025-06-30.html </t>
  </si>
  <si>
    <t>[info:profileActivity] validating ESMA RTS on ESEF-2024 filing rules 0.542 secs</t>
  </si>
  <si>
    <t xml:space="preserve"> - ../../IXDS 213800MU3B7CS88PY290-2025-06-30.html </t>
  </si>
  <si>
    <t>[message:positive] Reported value is below 0 - 213800MU3B7CS88PY290-2025-06-30.html 84, https://www.esma.europa.eu/taxonomy/2024-03-27/esef_cor-for.xml 10567</t>
  </si>
  <si>
    <t xml:space="preserve">[formula:assertionUnsatisfied] positive, </t>
  </si>
  <si>
    <t>$pos: ifrs-full:InterestPaidClassifiedAsOperatingActivities context CY2025YTD</t>
  </si>
  <si>
    <t xml:space="preserve"> - 213800MU3B7CS88PY290-2025-06-30.html 84, https://www.esma.europa.eu/taxonomy/2024-03-27/esef_cor-for.xml 10567</t>
  </si>
  <si>
    <t>$pos: ifrs-full:InterestPaidClassifiedAsOperatingActivities context PY2024YTD</t>
  </si>
  <si>
    <t xml:space="preserve">[ESEF.2.7.1.targetXBRLDocumentWithFormulaWarnings] Target XBRL document SHOULD be valid against the assertions specified in ESEF taxonomy, 2 with warnings. - ../../IXDS 213800MU3B7CS88PY290-2025-06-30.html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</si>
</sst>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8" fillId="5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7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0" fontId="5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7" fillId="0" borderId="2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3" fontId="7" fillId="0" borderId="1" xfId="0" applyNumberFormat="1" applyFont="1" applyBorder="1"/>
    <xf numFmtId="3" fontId="6" fillId="0" borderId="1" xfId="0" applyNumberFormat="1" applyFont="1" applyBorder="1"/>
    <xf numFmtId="0" fontId="5" fillId="10" borderId="1" xfId="0" applyFont="1" applyFill="1" applyBorder="1" applyAlignment="1">
      <alignment wrapText="1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5" borderId="1" xfId="0" applyFont="1" applyFill="1" applyBorder="1"/>
    <xf numFmtId="0" fontId="8" fillId="6" borderId="1" xfId="0" applyFont="1" applyFill="1" applyBorder="1"/>
    <xf numFmtId="0" fontId="8" fillId="3" borderId="1" xfId="0" applyFont="1" applyFill="1" applyBorder="1"/>
    <xf numFmtId="0" fontId="8" fillId="7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 inden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 indent="1"/>
    </xf>
    <xf numFmtId="0" fontId="12" fillId="0" borderId="0" xfId="0" applyFont="1"/>
    <xf numFmtId="0" fontId="5" fillId="11" borderId="1" xfId="0" applyFont="1" applyFill="1" applyBorder="1" applyAlignment="1">
      <alignment wrapText="1"/>
    </xf>
    <xf numFmtId="0" fontId="5" fillId="12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5" fillId="13" borderId="1" xfId="0" applyFont="1" applyFill="1" applyBorder="1" applyAlignment="1">
      <alignment wrapText="1"/>
    </xf>
    <xf numFmtId="0" fontId="7" fillId="14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 vertical="center"/>
    </xf>
    <xf numFmtId="0" fontId="0" fillId="0" borderId="0" xfId="0" applyAlignment="1">
      <alignment horizontal="right" wrapText="1"/>
    </xf>
    <xf numFmtId="0" fontId="9" fillId="9" borderId="1" xfId="0" applyFont="1" applyFill="1" applyBorder="1" applyAlignment="1">
      <alignment vertical="center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wrapText="1"/>
    </xf>
    <xf numFmtId="3" fontId="5" fillId="0" borderId="1" xfId="0" applyNumberFormat="1" applyFont="1" applyBorder="1"/>
    <xf numFmtId="3" fontId="13" fillId="0" borderId="1" xfId="0" applyNumberFormat="1" applyFont="1" applyBorder="1"/>
    <xf numFmtId="0" fontId="13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5" fontId="6" fillId="0" borderId="1" xfId="0" applyNumberFormat="1" applyFont="1" applyBorder="1"/>
    <xf numFmtId="0" fontId="5" fillId="15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6" borderId="1" xfId="0" applyFont="1" applyFill="1" applyBorder="1"/>
    <xf numFmtId="0" fontId="8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16" borderId="1" xfId="0" applyFill="1" applyBorder="1" applyAlignment="1">
      <alignment vertical="top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3</xdr:col>
      <xdr:colOff>47625</xdr:colOff>
      <xdr:row>16</xdr:row>
      <xdr:rowOff>31258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8E09EF-B205-96E0-022D-3A13D24C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33650"/>
          <a:ext cx="10248900" cy="793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sqref="A1:A2"/>
    </sheetView>
  </sheetViews>
  <sheetFormatPr defaultRowHeight="15" x14ac:dyDescent="0.25"/>
  <cols>
    <col min="1" max="1" width="47" customWidth="1"/>
    <col min="2" max="2" width="55.42578125" customWidth="1"/>
    <col min="3" max="3" width="50.5703125" customWidth="1"/>
  </cols>
  <sheetData>
    <row r="1" spans="1:3" x14ac:dyDescent="0.25">
      <c r="A1" s="81"/>
      <c r="B1" s="2" t="s">
        <v>0</v>
      </c>
      <c r="C1" s="3"/>
    </row>
    <row r="2" spans="1:3" x14ac:dyDescent="0.25">
      <c r="A2" s="81"/>
      <c r="B2" s="2" t="s">
        <v>201</v>
      </c>
      <c r="C2" s="3"/>
    </row>
    <row r="3" spans="1:3" x14ac:dyDescent="0.25">
      <c r="A3" s="1"/>
      <c r="B3" s="4" t="s">
        <v>1</v>
      </c>
      <c r="C3" s="5" t="s">
        <v>2</v>
      </c>
    </row>
    <row r="4" spans="1:3" x14ac:dyDescent="0.25">
      <c r="A4" s="6" t="s">
        <v>3</v>
      </c>
      <c r="B4" s="7"/>
      <c r="C4" s="1"/>
    </row>
    <row r="5" spans="1:3" x14ac:dyDescent="0.25">
      <c r="A5" s="7" t="s">
        <v>4</v>
      </c>
      <c r="B5" s="7" t="s">
        <v>21</v>
      </c>
      <c r="C5" s="7" t="s">
        <v>5</v>
      </c>
    </row>
    <row r="6" spans="1:3" x14ac:dyDescent="0.25">
      <c r="A6" s="7" t="s">
        <v>6</v>
      </c>
      <c r="B6" s="7" t="s">
        <v>7</v>
      </c>
      <c r="C6" s="7" t="s">
        <v>8</v>
      </c>
    </row>
    <row r="7" spans="1:3" x14ac:dyDescent="0.25">
      <c r="A7" s="7" t="s">
        <v>9</v>
      </c>
      <c r="B7" s="7" t="s">
        <v>10</v>
      </c>
      <c r="C7" s="7" t="s">
        <v>11</v>
      </c>
    </row>
    <row r="8" spans="1:3" x14ac:dyDescent="0.25">
      <c r="A8" s="7" t="s">
        <v>12</v>
      </c>
      <c r="B8" s="7" t="s">
        <v>10</v>
      </c>
      <c r="C8" s="7" t="s">
        <v>13</v>
      </c>
    </row>
    <row r="9" spans="1:3" x14ac:dyDescent="0.25">
      <c r="A9" s="7" t="s">
        <v>14</v>
      </c>
      <c r="B9" s="7" t="s">
        <v>22</v>
      </c>
      <c r="C9" s="7" t="s">
        <v>15</v>
      </c>
    </row>
    <row r="10" spans="1:3" x14ac:dyDescent="0.25">
      <c r="A10" s="7" t="s">
        <v>16</v>
      </c>
      <c r="B10" s="7" t="s">
        <v>17</v>
      </c>
      <c r="C10" s="7" t="s">
        <v>18</v>
      </c>
    </row>
    <row r="11" spans="1:3" ht="34.5" x14ac:dyDescent="0.25">
      <c r="A11" s="7" t="s">
        <v>19</v>
      </c>
      <c r="B11" s="7" t="s">
        <v>23</v>
      </c>
      <c r="C11" s="7" t="s">
        <v>20</v>
      </c>
    </row>
  </sheetData>
  <mergeCells count="1">
    <mergeCell ref="A1:A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4196-8120-40EB-8FA6-9CE0B3504151}">
  <dimension ref="A1:P27"/>
  <sheetViews>
    <sheetView workbookViewId="0">
      <selection activeCell="J22" sqref="J22"/>
    </sheetView>
  </sheetViews>
  <sheetFormatPr defaultRowHeight="15" x14ac:dyDescent="0.25"/>
  <cols>
    <col min="1" max="1" width="56.85546875" style="29" customWidth="1"/>
    <col min="2" max="2" width="9" style="30" customWidth="1"/>
    <col min="3" max="4" width="15.5703125" style="31" customWidth="1"/>
    <col min="5" max="5" width="9.7109375" style="29" bestFit="1" customWidth="1"/>
    <col min="6" max="6" width="10.85546875" style="29" bestFit="1" customWidth="1"/>
    <col min="7" max="7" width="9.28515625" style="29" bestFit="1" customWidth="1"/>
    <col min="8" max="8" width="14.140625" style="29" customWidth="1"/>
    <col min="9" max="9" width="13.85546875" style="29" customWidth="1"/>
    <col min="10" max="10" width="48.85546875" style="29" customWidth="1"/>
    <col min="11" max="11" width="8.140625" style="29" customWidth="1"/>
    <col min="12" max="12" width="9.7109375" style="29" customWidth="1"/>
    <col min="13" max="13" width="12.5703125" style="29" customWidth="1"/>
    <col min="14" max="14" width="24.85546875" style="29" bestFit="1" customWidth="1"/>
    <col min="15" max="15" width="12.140625" style="29" customWidth="1"/>
    <col min="16" max="16" width="12.42578125" style="29" customWidth="1"/>
  </cols>
  <sheetData>
    <row r="1" spans="1:16" x14ac:dyDescent="0.25">
      <c r="A1" s="33" t="s">
        <v>21</v>
      </c>
    </row>
    <row r="2" spans="1:16" x14ac:dyDescent="0.25">
      <c r="A2" s="33" t="s">
        <v>24</v>
      </c>
    </row>
    <row r="3" spans="1:16" ht="33.75" x14ac:dyDescent="0.25">
      <c r="A3" s="33" t="s">
        <v>74</v>
      </c>
      <c r="B3" s="32"/>
      <c r="C3" s="82" t="s">
        <v>25</v>
      </c>
      <c r="D3" s="82"/>
      <c r="E3" s="83" t="s">
        <v>1</v>
      </c>
      <c r="F3" s="83"/>
      <c r="G3" s="9" t="s">
        <v>26</v>
      </c>
      <c r="H3" s="84" t="s">
        <v>27</v>
      </c>
      <c r="I3" s="84"/>
      <c r="J3" s="11" t="s">
        <v>2</v>
      </c>
      <c r="K3" s="12" t="s">
        <v>28</v>
      </c>
      <c r="L3" s="13" t="s">
        <v>29</v>
      </c>
      <c r="M3" s="14" t="s">
        <v>30</v>
      </c>
      <c r="N3" s="15" t="s">
        <v>31</v>
      </c>
      <c r="O3" s="10" t="s">
        <v>32</v>
      </c>
      <c r="P3" s="10" t="s">
        <v>33</v>
      </c>
    </row>
    <row r="4" spans="1:16" ht="23.25" x14ac:dyDescent="0.25">
      <c r="A4" s="16"/>
      <c r="B4" s="8" t="s">
        <v>34</v>
      </c>
      <c r="C4" s="17" t="s">
        <v>76</v>
      </c>
      <c r="D4" s="17" t="s">
        <v>77</v>
      </c>
      <c r="E4" s="16"/>
      <c r="F4" s="16"/>
      <c r="G4" s="16"/>
      <c r="H4" s="16"/>
      <c r="I4" s="16"/>
      <c r="J4" s="16"/>
      <c r="K4" s="16"/>
      <c r="L4" s="16"/>
      <c r="M4" s="16"/>
      <c r="N4" s="18"/>
      <c r="O4" s="18"/>
      <c r="P4" s="18"/>
    </row>
    <row r="5" spans="1:16" x14ac:dyDescent="0.25">
      <c r="A5" s="19" t="s">
        <v>35</v>
      </c>
      <c r="B5" s="20"/>
      <c r="C5" s="21"/>
      <c r="D5" s="21"/>
      <c r="E5" s="16"/>
      <c r="F5" s="16"/>
      <c r="G5" s="16"/>
      <c r="H5" s="16"/>
      <c r="I5" s="16"/>
      <c r="J5" s="16"/>
      <c r="K5" s="16"/>
      <c r="L5" s="16"/>
      <c r="M5" s="16"/>
      <c r="N5" s="18"/>
      <c r="O5" s="18"/>
      <c r="P5" s="18"/>
    </row>
    <row r="6" spans="1:16" x14ac:dyDescent="0.25">
      <c r="A6" s="22" t="s">
        <v>36</v>
      </c>
      <c r="B6" s="20"/>
      <c r="C6" s="21">
        <v>0</v>
      </c>
      <c r="D6" s="21">
        <v>0</v>
      </c>
      <c r="E6" s="16">
        <f>C6</f>
        <v>0</v>
      </c>
      <c r="F6" s="16">
        <f>D6</f>
        <v>0</v>
      </c>
      <c r="G6" s="16">
        <v>1</v>
      </c>
      <c r="H6" s="16">
        <f>E6*G6</f>
        <v>0</v>
      </c>
      <c r="I6" s="16">
        <f>G6*F6</f>
        <v>0</v>
      </c>
      <c r="J6" s="16" t="s">
        <v>35</v>
      </c>
      <c r="K6" s="16" t="s">
        <v>37</v>
      </c>
      <c r="L6" s="16" t="s">
        <v>37</v>
      </c>
      <c r="M6" s="23" t="s">
        <v>38</v>
      </c>
      <c r="N6" s="18"/>
      <c r="O6" s="18"/>
      <c r="P6" s="18"/>
    </row>
    <row r="7" spans="1:16" x14ac:dyDescent="0.25">
      <c r="A7" s="19"/>
      <c r="B7" s="20"/>
      <c r="C7" s="21">
        <v>0</v>
      </c>
      <c r="D7" s="21">
        <v>0</v>
      </c>
      <c r="E7" s="16">
        <f t="shared" ref="E7:F27" si="0">C7</f>
        <v>0</v>
      </c>
      <c r="F7" s="16">
        <f t="shared" si="0"/>
        <v>0</v>
      </c>
      <c r="G7" s="16">
        <v>1</v>
      </c>
      <c r="H7" s="16">
        <f>H6</f>
        <v>0</v>
      </c>
      <c r="I7" s="16">
        <f>I6</f>
        <v>0</v>
      </c>
      <c r="J7" s="16" t="s">
        <v>35</v>
      </c>
      <c r="K7" s="16" t="s">
        <v>37</v>
      </c>
      <c r="L7" s="16" t="s">
        <v>37</v>
      </c>
      <c r="M7" s="23" t="s">
        <v>38</v>
      </c>
      <c r="N7" s="18"/>
      <c r="O7" s="18"/>
      <c r="P7" s="18"/>
    </row>
    <row r="8" spans="1:16" x14ac:dyDescent="0.25">
      <c r="A8" s="19" t="s">
        <v>39</v>
      </c>
      <c r="B8" s="34"/>
      <c r="C8" s="21"/>
      <c r="D8" s="21"/>
      <c r="E8" s="16"/>
      <c r="F8" s="16"/>
      <c r="G8" s="16"/>
      <c r="H8" s="16"/>
      <c r="I8" s="16"/>
      <c r="J8" s="24"/>
      <c r="K8" s="16"/>
      <c r="L8" s="7"/>
      <c r="M8" s="18"/>
      <c r="N8" s="18"/>
      <c r="O8" s="18"/>
      <c r="P8" s="18"/>
    </row>
    <row r="9" spans="1:16" x14ac:dyDescent="0.25">
      <c r="A9" s="38" t="s">
        <v>40</v>
      </c>
      <c r="B9" s="20"/>
      <c r="C9" s="35">
        <v>-136594</v>
      </c>
      <c r="D9" s="35">
        <v>-345153</v>
      </c>
      <c r="E9" s="16">
        <f t="shared" ref="E9:F11" si="1">C9*-1</f>
        <v>136594</v>
      </c>
      <c r="F9" s="16">
        <f t="shared" si="1"/>
        <v>345153</v>
      </c>
      <c r="G9" s="16">
        <v>-1</v>
      </c>
      <c r="H9" s="16">
        <f>E9*G9</f>
        <v>-136594</v>
      </c>
      <c r="I9" s="16">
        <f t="shared" ref="I9:I26" si="2">G9*F9</f>
        <v>-345153</v>
      </c>
      <c r="J9" s="24" t="s">
        <v>196</v>
      </c>
      <c r="K9" s="69" t="s">
        <v>41</v>
      </c>
      <c r="L9" s="69" t="s">
        <v>41</v>
      </c>
      <c r="M9" s="69" t="s">
        <v>38</v>
      </c>
      <c r="N9" s="18" t="s">
        <v>42</v>
      </c>
      <c r="O9" s="18"/>
      <c r="P9" s="18"/>
    </row>
    <row r="10" spans="1:16" x14ac:dyDescent="0.25">
      <c r="A10" s="38" t="s">
        <v>43</v>
      </c>
      <c r="B10" s="20">
        <v>4</v>
      </c>
      <c r="C10" s="35">
        <v>-1603382</v>
      </c>
      <c r="D10" s="35">
        <v>-2218188</v>
      </c>
      <c r="E10" s="16">
        <f t="shared" si="1"/>
        <v>1603382</v>
      </c>
      <c r="F10" s="16">
        <f t="shared" si="1"/>
        <v>2218188</v>
      </c>
      <c r="G10" s="16">
        <v>-1</v>
      </c>
      <c r="H10" s="16">
        <f t="shared" ref="H10:H26" si="3">E10*G10</f>
        <v>-1603382</v>
      </c>
      <c r="I10" s="16">
        <f t="shared" si="2"/>
        <v>-2218188</v>
      </c>
      <c r="J10" s="24" t="s">
        <v>44</v>
      </c>
      <c r="K10" s="69" t="s">
        <v>41</v>
      </c>
      <c r="L10" s="69" t="s">
        <v>41</v>
      </c>
      <c r="M10" s="69" t="s">
        <v>38</v>
      </c>
      <c r="N10" s="18"/>
      <c r="O10" s="18"/>
      <c r="P10" s="18"/>
    </row>
    <row r="11" spans="1:16" x14ac:dyDescent="0.25">
      <c r="A11" s="38" t="s">
        <v>45</v>
      </c>
      <c r="B11" s="20">
        <v>10</v>
      </c>
      <c r="C11" s="35">
        <v>-101535</v>
      </c>
      <c r="D11" s="35">
        <v>-52607</v>
      </c>
      <c r="E11" s="16">
        <f t="shared" si="1"/>
        <v>101535</v>
      </c>
      <c r="F11" s="16">
        <f t="shared" si="1"/>
        <v>52607</v>
      </c>
      <c r="G11" s="16">
        <v>-1</v>
      </c>
      <c r="H11" s="16">
        <f t="shared" si="3"/>
        <v>-101535</v>
      </c>
      <c r="I11" s="16">
        <f t="shared" si="2"/>
        <v>-52607</v>
      </c>
      <c r="J11" s="24" t="s">
        <v>46</v>
      </c>
      <c r="K11" s="69" t="s">
        <v>41</v>
      </c>
      <c r="L11" s="69" t="s">
        <v>41</v>
      </c>
      <c r="M11" s="69" t="s">
        <v>38</v>
      </c>
      <c r="N11" s="18"/>
      <c r="O11" s="18"/>
      <c r="P11" s="18"/>
    </row>
    <row r="12" spans="1:16" x14ac:dyDescent="0.25">
      <c r="A12" s="39"/>
      <c r="B12" s="20"/>
      <c r="C12" s="35">
        <v>-1841511</v>
      </c>
      <c r="D12" s="35">
        <v>-2615948</v>
      </c>
      <c r="E12" s="16">
        <f t="shared" si="0"/>
        <v>-1841511</v>
      </c>
      <c r="F12" s="16">
        <f t="shared" si="0"/>
        <v>-2615948</v>
      </c>
      <c r="G12" s="16">
        <v>1</v>
      </c>
      <c r="H12" s="16">
        <f>SUM(H7:H11)</f>
        <v>-1841511</v>
      </c>
      <c r="I12" s="16">
        <f>SUM(I7:I11)</f>
        <v>-2615948</v>
      </c>
      <c r="J12" s="25" t="s">
        <v>42</v>
      </c>
      <c r="K12" s="25" t="s">
        <v>37</v>
      </c>
      <c r="L12" s="16" t="s">
        <v>41</v>
      </c>
      <c r="M12" s="7" t="s">
        <v>47</v>
      </c>
      <c r="N12" s="18"/>
      <c r="O12" s="18"/>
      <c r="P12" s="18"/>
    </row>
    <row r="13" spans="1:16" x14ac:dyDescent="0.25">
      <c r="A13" s="39" t="s">
        <v>48</v>
      </c>
      <c r="B13" s="20"/>
      <c r="C13" s="21"/>
      <c r="D13" s="21"/>
      <c r="E13" s="16"/>
      <c r="F13" s="16"/>
      <c r="G13" s="16"/>
      <c r="H13" s="16"/>
      <c r="I13" s="16"/>
      <c r="J13" s="24"/>
      <c r="K13" s="16"/>
      <c r="L13" s="7"/>
      <c r="M13" s="23"/>
      <c r="N13" s="18"/>
      <c r="O13" s="18"/>
      <c r="P13" s="18"/>
    </row>
    <row r="14" spans="1:16" x14ac:dyDescent="0.25">
      <c r="A14" s="38" t="s">
        <v>75</v>
      </c>
      <c r="B14" s="41">
        <v>16</v>
      </c>
      <c r="C14" s="35">
        <v>-317430</v>
      </c>
      <c r="D14" s="35">
        <v>-11244</v>
      </c>
      <c r="E14" s="16">
        <f t="shared" ref="E14:F16" si="4">C14*-1</f>
        <v>317430</v>
      </c>
      <c r="F14" s="16">
        <f t="shared" si="4"/>
        <v>11244</v>
      </c>
      <c r="G14" s="16">
        <v>-1</v>
      </c>
      <c r="H14" s="16">
        <f t="shared" si="3"/>
        <v>-317430</v>
      </c>
      <c r="I14" s="16">
        <f t="shared" si="2"/>
        <v>-11244</v>
      </c>
      <c r="J14" s="16" t="s">
        <v>78</v>
      </c>
      <c r="K14" s="69" t="s">
        <v>41</v>
      </c>
      <c r="L14" s="69" t="s">
        <v>41</v>
      </c>
      <c r="M14" s="69" t="s">
        <v>38</v>
      </c>
      <c r="N14" s="18"/>
      <c r="O14" s="18"/>
      <c r="P14" s="18"/>
    </row>
    <row r="15" spans="1:16" x14ac:dyDescent="0.25">
      <c r="A15" s="38" t="s">
        <v>49</v>
      </c>
      <c r="B15" s="41">
        <v>16</v>
      </c>
      <c r="C15" s="35">
        <v>-266039</v>
      </c>
      <c r="D15" s="35">
        <v>-158682</v>
      </c>
      <c r="E15" s="16">
        <f t="shared" si="4"/>
        <v>266039</v>
      </c>
      <c r="F15" s="16">
        <f t="shared" si="4"/>
        <v>158682</v>
      </c>
      <c r="G15" s="16">
        <v>-1</v>
      </c>
      <c r="H15" s="16">
        <f t="shared" si="3"/>
        <v>-266039</v>
      </c>
      <c r="I15" s="16">
        <f t="shared" si="2"/>
        <v>-158682</v>
      </c>
      <c r="J15" s="16" t="s">
        <v>50</v>
      </c>
      <c r="K15" s="69" t="s">
        <v>41</v>
      </c>
      <c r="L15" s="69" t="s">
        <v>41</v>
      </c>
      <c r="M15" s="69" t="s">
        <v>38</v>
      </c>
      <c r="N15" s="18"/>
      <c r="O15" s="18"/>
      <c r="P15" s="18"/>
    </row>
    <row r="16" spans="1:16" ht="23.25" x14ac:dyDescent="0.25">
      <c r="A16" s="40"/>
      <c r="B16" s="20"/>
      <c r="C16" s="35">
        <v>-583469</v>
      </c>
      <c r="D16" s="35">
        <v>-169926</v>
      </c>
      <c r="E16" s="16">
        <f t="shared" si="4"/>
        <v>583469</v>
      </c>
      <c r="F16" s="16">
        <f t="shared" si="4"/>
        <v>169926</v>
      </c>
      <c r="G16" s="16">
        <v>-1</v>
      </c>
      <c r="H16" s="16">
        <f>SUM(H14:H15)</f>
        <v>-583469</v>
      </c>
      <c r="I16" s="16">
        <f>SUM(I14:I15)</f>
        <v>-169926</v>
      </c>
      <c r="J16" s="24" t="s">
        <v>52</v>
      </c>
      <c r="K16" s="69" t="s">
        <v>41</v>
      </c>
      <c r="L16" s="69" t="s">
        <v>53</v>
      </c>
      <c r="M16" s="69" t="s">
        <v>54</v>
      </c>
      <c r="N16" s="18"/>
      <c r="O16" s="18"/>
      <c r="P16" s="18"/>
    </row>
    <row r="17" spans="1:16" x14ac:dyDescent="0.25">
      <c r="A17" s="39" t="s">
        <v>55</v>
      </c>
      <c r="B17" s="20"/>
      <c r="C17" s="36">
        <v>-2424980</v>
      </c>
      <c r="D17" s="36">
        <v>-2785874</v>
      </c>
      <c r="E17" s="16">
        <f t="shared" si="0"/>
        <v>-2424980</v>
      </c>
      <c r="F17" s="16">
        <f t="shared" si="0"/>
        <v>-2785874</v>
      </c>
      <c r="G17" s="16">
        <v>1</v>
      </c>
      <c r="H17" s="16">
        <f>H12+H16</f>
        <v>-2424980</v>
      </c>
      <c r="I17" s="16">
        <f>I12+I16</f>
        <v>-2785874</v>
      </c>
      <c r="J17" s="24" t="s">
        <v>56</v>
      </c>
      <c r="K17" s="16" t="s">
        <v>37</v>
      </c>
      <c r="L17" s="16" t="s">
        <v>51</v>
      </c>
      <c r="M17" s="7" t="s">
        <v>47</v>
      </c>
      <c r="N17" s="18"/>
      <c r="O17" s="18"/>
      <c r="P17" s="18"/>
    </row>
    <row r="18" spans="1:16" x14ac:dyDescent="0.25">
      <c r="A18" s="38" t="s">
        <v>57</v>
      </c>
      <c r="B18" s="20">
        <v>8</v>
      </c>
      <c r="C18" s="21">
        <v>0</v>
      </c>
      <c r="D18" s="21">
        <v>0</v>
      </c>
      <c r="E18" s="16">
        <f t="shared" si="0"/>
        <v>0</v>
      </c>
      <c r="F18" s="16">
        <f t="shared" si="0"/>
        <v>0</v>
      </c>
      <c r="G18" s="16">
        <v>1</v>
      </c>
      <c r="H18" s="16">
        <f t="shared" si="3"/>
        <v>0</v>
      </c>
      <c r="I18" s="16">
        <f t="shared" si="2"/>
        <v>0</v>
      </c>
      <c r="J18" s="16" t="s">
        <v>58</v>
      </c>
      <c r="K18" s="69" t="s">
        <v>51</v>
      </c>
      <c r="L18" s="69" t="s">
        <v>51</v>
      </c>
      <c r="M18" s="69" t="s">
        <v>38</v>
      </c>
      <c r="N18" s="18"/>
      <c r="O18" s="18"/>
      <c r="P18" s="18"/>
    </row>
    <row r="19" spans="1:16" x14ac:dyDescent="0.25">
      <c r="A19" s="39" t="s">
        <v>59</v>
      </c>
      <c r="B19" s="20"/>
      <c r="C19" s="36">
        <v>-2424980</v>
      </c>
      <c r="D19" s="36">
        <v>-2785874</v>
      </c>
      <c r="E19" s="16">
        <f t="shared" si="0"/>
        <v>-2424980</v>
      </c>
      <c r="F19" s="16">
        <f t="shared" si="0"/>
        <v>-2785874</v>
      </c>
      <c r="G19" s="16">
        <v>1</v>
      </c>
      <c r="H19" s="16">
        <f>SUM(H17:H18)</f>
        <v>-2424980</v>
      </c>
      <c r="I19" s="16">
        <f>SUM(I17:I18)</f>
        <v>-2785874</v>
      </c>
      <c r="J19" s="27" t="s">
        <v>60</v>
      </c>
      <c r="K19" s="16" t="s">
        <v>37</v>
      </c>
      <c r="L19" s="16" t="s">
        <v>51</v>
      </c>
      <c r="M19" s="7" t="s">
        <v>47</v>
      </c>
      <c r="N19" s="18"/>
      <c r="O19" s="18"/>
      <c r="P19" s="18"/>
    </row>
    <row r="20" spans="1:16" x14ac:dyDescent="0.25">
      <c r="A20" s="39" t="s">
        <v>61</v>
      </c>
      <c r="B20" s="20"/>
      <c r="C20" s="21"/>
      <c r="D20" s="21"/>
      <c r="E20" s="16"/>
      <c r="F20" s="16"/>
      <c r="G20" s="16"/>
      <c r="H20" s="16"/>
      <c r="I20" s="16"/>
      <c r="J20" s="28"/>
      <c r="K20" s="16"/>
      <c r="L20" s="16"/>
      <c r="M20" s="16"/>
      <c r="N20" s="18"/>
      <c r="O20" s="18"/>
      <c r="P20" s="18"/>
    </row>
    <row r="21" spans="1:16" x14ac:dyDescent="0.25">
      <c r="A21" s="38" t="s">
        <v>62</v>
      </c>
      <c r="B21" s="20">
        <v>5</v>
      </c>
      <c r="C21" s="35">
        <v>207340</v>
      </c>
      <c r="D21" s="35">
        <v>9567</v>
      </c>
      <c r="E21" s="16">
        <f t="shared" si="0"/>
        <v>207340</v>
      </c>
      <c r="F21" s="16">
        <f t="shared" si="0"/>
        <v>9567</v>
      </c>
      <c r="G21" s="16">
        <v>1</v>
      </c>
      <c r="H21" s="16">
        <f>E21*G21</f>
        <v>207340</v>
      </c>
      <c r="I21" s="16">
        <f t="shared" si="2"/>
        <v>9567</v>
      </c>
      <c r="J21" s="18" t="s">
        <v>63</v>
      </c>
      <c r="K21" s="18" t="s">
        <v>37</v>
      </c>
      <c r="L21" s="18" t="s">
        <v>37</v>
      </c>
      <c r="M21" s="23" t="s">
        <v>38</v>
      </c>
      <c r="N21" s="18"/>
      <c r="O21" s="18"/>
      <c r="P21" s="18"/>
    </row>
    <row r="22" spans="1:16" x14ac:dyDescent="0.25">
      <c r="A22" s="39" t="s">
        <v>64</v>
      </c>
      <c r="B22" s="20"/>
      <c r="C22" s="36">
        <v>-2217640</v>
      </c>
      <c r="D22" s="36">
        <v>-2776307</v>
      </c>
      <c r="E22" s="16">
        <f t="shared" si="0"/>
        <v>-2217640</v>
      </c>
      <c r="F22" s="16">
        <f t="shared" si="0"/>
        <v>-2776307</v>
      </c>
      <c r="G22" s="16">
        <v>1</v>
      </c>
      <c r="H22" s="16">
        <f>SUM(H19:H21)</f>
        <v>-2217640</v>
      </c>
      <c r="I22" s="16">
        <f>SUM(I19:I21)</f>
        <v>-2776307</v>
      </c>
      <c r="J22" s="18" t="s">
        <v>65</v>
      </c>
      <c r="K22" s="18" t="s">
        <v>37</v>
      </c>
      <c r="L22" s="16" t="s">
        <v>51</v>
      </c>
      <c r="M22" s="7" t="s">
        <v>47</v>
      </c>
      <c r="N22" s="18"/>
      <c r="O22" s="18"/>
      <c r="P22" s="18"/>
    </row>
    <row r="23" spans="1:16" x14ac:dyDescent="0.25">
      <c r="A23" s="26" t="s">
        <v>66</v>
      </c>
      <c r="B23" s="34">
        <v>9</v>
      </c>
      <c r="C23" s="18">
        <v>-3.41</v>
      </c>
      <c r="D23" s="18">
        <v>-3.79</v>
      </c>
      <c r="E23" s="16">
        <f t="shared" si="0"/>
        <v>-3.41</v>
      </c>
      <c r="F23" s="16">
        <f t="shared" si="0"/>
        <v>-3.79</v>
      </c>
      <c r="G23" s="16"/>
      <c r="H23" s="16">
        <f>E23</f>
        <v>-3.41</v>
      </c>
      <c r="I23" s="16">
        <f>F23</f>
        <v>-3.79</v>
      </c>
      <c r="J23" s="18" t="s">
        <v>197</v>
      </c>
      <c r="K23" s="18" t="s">
        <v>67</v>
      </c>
      <c r="L23" s="18"/>
      <c r="M23" s="18"/>
      <c r="N23" s="18" t="s">
        <v>68</v>
      </c>
      <c r="O23" s="18"/>
      <c r="P23" s="18"/>
    </row>
    <row r="24" spans="1:16" x14ac:dyDescent="0.25">
      <c r="A24" s="19" t="s">
        <v>69</v>
      </c>
      <c r="B24" s="34"/>
      <c r="C24" s="21"/>
      <c r="D24" s="21"/>
      <c r="E24" s="16"/>
      <c r="F24" s="16"/>
      <c r="G24" s="16"/>
      <c r="H24" s="16"/>
      <c r="I24" s="16"/>
      <c r="J24" s="18"/>
      <c r="K24" s="18"/>
      <c r="L24" s="18"/>
      <c r="M24" s="18"/>
      <c r="N24" s="18"/>
      <c r="O24" s="18"/>
      <c r="P24" s="18"/>
    </row>
    <row r="25" spans="1:16" x14ac:dyDescent="0.25">
      <c r="A25" s="26" t="s">
        <v>70</v>
      </c>
      <c r="B25" s="34"/>
      <c r="C25" s="35">
        <v>-2295280</v>
      </c>
      <c r="D25" s="35">
        <v>-2489614</v>
      </c>
      <c r="E25" s="16">
        <f t="shared" si="0"/>
        <v>-2295280</v>
      </c>
      <c r="F25" s="16">
        <f t="shared" si="0"/>
        <v>-2489614</v>
      </c>
      <c r="G25" s="16">
        <v>1</v>
      </c>
      <c r="H25" s="16">
        <f t="shared" si="3"/>
        <v>-2295280</v>
      </c>
      <c r="I25" s="16">
        <f t="shared" si="2"/>
        <v>-2489614</v>
      </c>
      <c r="J25" s="18" t="s">
        <v>71</v>
      </c>
      <c r="K25" s="18" t="s">
        <v>37</v>
      </c>
      <c r="L25" s="16" t="s">
        <v>51</v>
      </c>
      <c r="M25" s="7" t="s">
        <v>47</v>
      </c>
      <c r="N25" s="18"/>
      <c r="O25" s="18"/>
      <c r="P25" s="18"/>
    </row>
    <row r="26" spans="1:16" x14ac:dyDescent="0.25">
      <c r="A26" s="26" t="s">
        <v>72</v>
      </c>
      <c r="B26" s="34"/>
      <c r="C26" s="35">
        <v>-129700</v>
      </c>
      <c r="D26" s="35">
        <v>-296260</v>
      </c>
      <c r="E26" s="16">
        <f t="shared" si="0"/>
        <v>-129700</v>
      </c>
      <c r="F26" s="16">
        <f t="shared" si="0"/>
        <v>-296260</v>
      </c>
      <c r="G26" s="16">
        <v>1</v>
      </c>
      <c r="H26" s="16">
        <f t="shared" si="3"/>
        <v>-129700</v>
      </c>
      <c r="I26" s="16">
        <f t="shared" si="2"/>
        <v>-296260</v>
      </c>
      <c r="J26" s="18" t="s">
        <v>73</v>
      </c>
      <c r="K26" s="18" t="s">
        <v>37</v>
      </c>
      <c r="L26" s="16" t="s">
        <v>51</v>
      </c>
      <c r="M26" s="7" t="s">
        <v>47</v>
      </c>
      <c r="N26" s="18"/>
      <c r="O26" s="18"/>
      <c r="P26" s="18"/>
    </row>
    <row r="27" spans="1:16" x14ac:dyDescent="0.25">
      <c r="A27" s="26"/>
      <c r="B27" s="34"/>
      <c r="C27" s="36">
        <v>-2424980</v>
      </c>
      <c r="D27" s="36">
        <v>-2785874</v>
      </c>
      <c r="E27" s="16">
        <f t="shared" si="0"/>
        <v>-2424980</v>
      </c>
      <c r="F27" s="16">
        <f t="shared" si="0"/>
        <v>-2785874</v>
      </c>
      <c r="G27" s="16">
        <v>1</v>
      </c>
      <c r="H27" s="16">
        <f>SUM(H25:H26)</f>
        <v>-2424980</v>
      </c>
      <c r="I27" s="16">
        <f>SUM(I25:I26)</f>
        <v>-2785874</v>
      </c>
      <c r="J27" s="18" t="s">
        <v>60</v>
      </c>
      <c r="K27" s="18" t="s">
        <v>37</v>
      </c>
      <c r="L27" s="16" t="s">
        <v>51</v>
      </c>
      <c r="M27" s="7" t="s">
        <v>47</v>
      </c>
      <c r="N27" s="18"/>
      <c r="O27" s="18"/>
      <c r="P27" s="18"/>
    </row>
  </sheetData>
  <mergeCells count="3">
    <mergeCell ref="C3:D3"/>
    <mergeCell ref="E3:F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4F93-CEB8-4538-B5B0-CA9D4DCD694B}">
  <dimension ref="A1:O29"/>
  <sheetViews>
    <sheetView workbookViewId="0">
      <selection activeCell="J16" sqref="J16"/>
    </sheetView>
  </sheetViews>
  <sheetFormatPr defaultRowHeight="15" x14ac:dyDescent="0.25"/>
  <cols>
    <col min="1" max="1" width="36.85546875" style="57" bestFit="1" customWidth="1"/>
    <col min="2" max="3" width="13.5703125" style="57" customWidth="1"/>
    <col min="4" max="5" width="12.42578125" style="57" customWidth="1"/>
    <col min="6" max="6" width="12" style="57" customWidth="1"/>
    <col min="7" max="7" width="13.140625" style="57" customWidth="1"/>
    <col min="8" max="8" width="11.7109375" style="57" customWidth="1"/>
    <col min="9" max="9" width="38.85546875" style="57" bestFit="1" customWidth="1"/>
    <col min="10" max="10" width="15.7109375" style="57" bestFit="1" customWidth="1"/>
    <col min="11" max="11" width="14" style="57" bestFit="1" customWidth="1"/>
    <col min="12" max="12" width="12.7109375" style="57" customWidth="1"/>
    <col min="13" max="13" width="13.85546875" style="57" bestFit="1" customWidth="1"/>
    <col min="14" max="15" width="13" style="57" customWidth="1"/>
  </cols>
  <sheetData>
    <row r="1" spans="1:15" ht="23.25" x14ac:dyDescent="0.25">
      <c r="A1" s="8" t="s">
        <v>79</v>
      </c>
      <c r="B1" s="85" t="s">
        <v>25</v>
      </c>
      <c r="C1" s="85"/>
      <c r="D1" s="86" t="s">
        <v>1</v>
      </c>
      <c r="E1" s="86"/>
      <c r="F1" s="42" t="s">
        <v>26</v>
      </c>
      <c r="G1" s="87" t="s">
        <v>27</v>
      </c>
      <c r="H1" s="87"/>
      <c r="I1" s="44" t="s">
        <v>2</v>
      </c>
      <c r="J1" s="45" t="s">
        <v>28</v>
      </c>
      <c r="K1" s="46" t="s">
        <v>29</v>
      </c>
      <c r="L1" s="47" t="s">
        <v>30</v>
      </c>
      <c r="M1" s="15" t="s">
        <v>31</v>
      </c>
      <c r="N1" s="10" t="s">
        <v>32</v>
      </c>
      <c r="O1" s="10" t="s">
        <v>33</v>
      </c>
    </row>
    <row r="2" spans="1:15" ht="23.25" x14ac:dyDescent="0.25">
      <c r="A2" s="16"/>
      <c r="B2" s="17" t="s">
        <v>177</v>
      </c>
      <c r="C2" s="17" t="s">
        <v>178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48" t="s">
        <v>80</v>
      </c>
      <c r="B3" s="49"/>
      <c r="C3" s="4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50" t="s">
        <v>82</v>
      </c>
      <c r="B4" s="70">
        <v>4168523</v>
      </c>
      <c r="C4" s="70">
        <v>4443497</v>
      </c>
      <c r="D4" s="18">
        <f t="shared" ref="D4:E29" si="0">B4</f>
        <v>4168523</v>
      </c>
      <c r="E4" s="35">
        <f t="shared" si="0"/>
        <v>4443497</v>
      </c>
      <c r="F4" s="18">
        <v>1</v>
      </c>
      <c r="G4" s="49">
        <f t="shared" ref="G4:G28" si="1">F4*D4</f>
        <v>4168523</v>
      </c>
      <c r="H4" s="51">
        <f t="shared" ref="H4:H28" si="2">F4*E4</f>
        <v>4443497</v>
      </c>
      <c r="I4" s="25" t="s">
        <v>83</v>
      </c>
      <c r="J4" s="16" t="s">
        <v>41</v>
      </c>
      <c r="K4" s="16" t="s">
        <v>41</v>
      </c>
      <c r="L4" s="23" t="s">
        <v>38</v>
      </c>
      <c r="M4" s="18"/>
      <c r="N4" s="18"/>
      <c r="O4" s="18"/>
    </row>
    <row r="5" spans="1:15" x14ac:dyDescent="0.25">
      <c r="A5" s="53" t="s">
        <v>84</v>
      </c>
      <c r="B5" s="36">
        <v>4168523</v>
      </c>
      <c r="C5" s="36">
        <v>4443497</v>
      </c>
      <c r="D5" s="18">
        <f t="shared" si="0"/>
        <v>4168523</v>
      </c>
      <c r="E5" s="35">
        <f t="shared" si="0"/>
        <v>4443497</v>
      </c>
      <c r="F5" s="18">
        <v>1</v>
      </c>
      <c r="G5" s="49">
        <f>SUM(G4:G4)</f>
        <v>4168523</v>
      </c>
      <c r="H5" s="49">
        <f>SUM(H4:H4)</f>
        <v>4443497</v>
      </c>
      <c r="I5" s="25" t="s">
        <v>81</v>
      </c>
      <c r="J5" s="16" t="s">
        <v>41</v>
      </c>
      <c r="K5" s="16" t="s">
        <v>41</v>
      </c>
      <c r="L5" s="23" t="s">
        <v>38</v>
      </c>
      <c r="M5" s="18"/>
      <c r="N5" s="18"/>
      <c r="O5" s="18"/>
    </row>
    <row r="6" spans="1:15" x14ac:dyDescent="0.25">
      <c r="A6" s="48" t="s">
        <v>85</v>
      </c>
      <c r="B6" s="55"/>
      <c r="C6" s="49"/>
      <c r="D6" s="18"/>
      <c r="E6" s="35"/>
      <c r="F6" s="18"/>
      <c r="G6" s="49"/>
      <c r="H6" s="51"/>
      <c r="I6" s="25"/>
      <c r="J6" s="25"/>
      <c r="K6" s="25"/>
      <c r="L6" s="25"/>
      <c r="M6" s="18"/>
      <c r="N6" s="18"/>
      <c r="O6" s="18"/>
    </row>
    <row r="7" spans="1:15" x14ac:dyDescent="0.25">
      <c r="A7" s="50" t="s">
        <v>86</v>
      </c>
      <c r="B7" s="35">
        <v>34762</v>
      </c>
      <c r="C7" s="35">
        <v>70278</v>
      </c>
      <c r="D7" s="18">
        <f t="shared" si="0"/>
        <v>34762</v>
      </c>
      <c r="E7" s="35">
        <f t="shared" si="0"/>
        <v>70278</v>
      </c>
      <c r="F7" s="18">
        <v>1</v>
      </c>
      <c r="G7" s="49">
        <f t="shared" si="1"/>
        <v>34762</v>
      </c>
      <c r="H7" s="51">
        <f t="shared" si="2"/>
        <v>70278</v>
      </c>
      <c r="I7" s="25" t="s">
        <v>87</v>
      </c>
      <c r="J7" s="16" t="s">
        <v>41</v>
      </c>
      <c r="K7" s="16" t="s">
        <v>41</v>
      </c>
      <c r="L7" s="23" t="s">
        <v>38</v>
      </c>
      <c r="M7" s="18"/>
      <c r="N7" s="18"/>
      <c r="O7" s="18"/>
    </row>
    <row r="8" spans="1:15" x14ac:dyDescent="0.25">
      <c r="A8" s="56" t="s">
        <v>88</v>
      </c>
      <c r="B8" s="35">
        <v>7167</v>
      </c>
      <c r="C8" s="35">
        <v>61116</v>
      </c>
      <c r="D8" s="18">
        <f t="shared" si="0"/>
        <v>7167</v>
      </c>
      <c r="E8" s="35">
        <f t="shared" si="0"/>
        <v>61116</v>
      </c>
      <c r="F8" s="18">
        <v>1</v>
      </c>
      <c r="G8" s="49">
        <f t="shared" si="1"/>
        <v>7167</v>
      </c>
      <c r="H8" s="51">
        <f t="shared" si="2"/>
        <v>61116</v>
      </c>
      <c r="I8" s="25" t="s">
        <v>89</v>
      </c>
      <c r="J8" s="16" t="s">
        <v>41</v>
      </c>
      <c r="K8" s="16" t="s">
        <v>41</v>
      </c>
      <c r="L8" s="23" t="s">
        <v>38</v>
      </c>
      <c r="M8" s="18"/>
      <c r="N8" s="18"/>
      <c r="O8" s="18"/>
    </row>
    <row r="9" spans="1:15" x14ac:dyDescent="0.25">
      <c r="A9" s="53" t="s">
        <v>90</v>
      </c>
      <c r="B9" s="36">
        <v>41929</v>
      </c>
      <c r="C9" s="36">
        <v>131394</v>
      </c>
      <c r="D9" s="18">
        <f t="shared" si="0"/>
        <v>41929</v>
      </c>
      <c r="E9" s="35">
        <f t="shared" si="0"/>
        <v>131394</v>
      </c>
      <c r="F9" s="18">
        <v>1</v>
      </c>
      <c r="G9" s="49">
        <f>SUM(G7:G8)</f>
        <v>41929</v>
      </c>
      <c r="H9" s="49">
        <f>SUM(H7:H8)</f>
        <v>131394</v>
      </c>
      <c r="I9" s="25" t="s">
        <v>91</v>
      </c>
      <c r="J9" s="16" t="s">
        <v>41</v>
      </c>
      <c r="K9" s="16" t="s">
        <v>41</v>
      </c>
      <c r="L9" s="23" t="s">
        <v>38</v>
      </c>
      <c r="M9" s="18"/>
      <c r="N9" s="18"/>
      <c r="O9" s="18"/>
    </row>
    <row r="10" spans="1:15" x14ac:dyDescent="0.25">
      <c r="A10" s="48" t="s">
        <v>92</v>
      </c>
      <c r="B10" s="36">
        <v>4210452</v>
      </c>
      <c r="C10" s="54">
        <v>4574891</v>
      </c>
      <c r="D10" s="18">
        <f t="shared" si="0"/>
        <v>4210452</v>
      </c>
      <c r="E10" s="35">
        <f t="shared" si="0"/>
        <v>4574891</v>
      </c>
      <c r="F10" s="18">
        <v>1</v>
      </c>
      <c r="G10" s="49">
        <f>G5+G9</f>
        <v>4210452</v>
      </c>
      <c r="H10" s="49">
        <f>H5+H9</f>
        <v>4574891</v>
      </c>
      <c r="I10" s="25" t="s">
        <v>93</v>
      </c>
      <c r="J10" s="16" t="s">
        <v>41</v>
      </c>
      <c r="K10" s="16" t="s">
        <v>41</v>
      </c>
      <c r="L10" s="23" t="s">
        <v>38</v>
      </c>
      <c r="M10" s="18"/>
      <c r="N10" s="18"/>
      <c r="O10" s="18"/>
    </row>
    <row r="11" spans="1:15" x14ac:dyDescent="0.25">
      <c r="A11" s="48" t="s">
        <v>94</v>
      </c>
      <c r="B11" s="49"/>
      <c r="C11" s="49"/>
      <c r="D11" s="18"/>
      <c r="E11" s="35"/>
      <c r="F11" s="18"/>
      <c r="G11" s="49"/>
      <c r="H11" s="51"/>
      <c r="I11" s="25"/>
      <c r="J11" s="25"/>
      <c r="K11" s="25"/>
      <c r="L11" s="25"/>
      <c r="M11" s="18"/>
      <c r="N11" s="18"/>
      <c r="O11" s="18"/>
    </row>
    <row r="12" spans="1:15" x14ac:dyDescent="0.25">
      <c r="A12" s="50" t="s">
        <v>95</v>
      </c>
      <c r="B12" s="51">
        <v>2284565</v>
      </c>
      <c r="C12" s="51">
        <v>1682428</v>
      </c>
      <c r="D12" s="18">
        <f t="shared" si="0"/>
        <v>2284565</v>
      </c>
      <c r="E12" s="35">
        <f t="shared" si="0"/>
        <v>1682428</v>
      </c>
      <c r="F12" s="18">
        <v>1</v>
      </c>
      <c r="G12" s="49">
        <f t="shared" si="1"/>
        <v>2284565</v>
      </c>
      <c r="H12" s="51">
        <f t="shared" si="2"/>
        <v>1682428</v>
      </c>
      <c r="I12" s="25" t="s">
        <v>96</v>
      </c>
      <c r="J12" s="25" t="s">
        <v>37</v>
      </c>
      <c r="K12" s="25" t="s">
        <v>37</v>
      </c>
      <c r="L12" s="23" t="s">
        <v>38</v>
      </c>
      <c r="M12" s="18"/>
      <c r="N12" s="18"/>
      <c r="O12" s="18"/>
    </row>
    <row r="13" spans="1:15" x14ac:dyDescent="0.25">
      <c r="A13" s="50" t="s">
        <v>97</v>
      </c>
      <c r="B13" s="51">
        <v>3695689</v>
      </c>
      <c r="C13" s="51">
        <v>2911753</v>
      </c>
      <c r="D13" s="18">
        <f t="shared" si="0"/>
        <v>3695689</v>
      </c>
      <c r="E13" s="35">
        <f t="shared" si="0"/>
        <v>2911753</v>
      </c>
      <c r="F13" s="18">
        <v>1</v>
      </c>
      <c r="G13" s="49">
        <f>F13*D13</f>
        <v>3695689</v>
      </c>
      <c r="H13" s="51">
        <f t="shared" si="2"/>
        <v>2911753</v>
      </c>
      <c r="I13" s="25" t="s">
        <v>198</v>
      </c>
      <c r="J13" s="25" t="s">
        <v>37</v>
      </c>
      <c r="K13" s="25" t="s">
        <v>37</v>
      </c>
      <c r="L13" s="23" t="s">
        <v>38</v>
      </c>
      <c r="M13" s="18"/>
      <c r="N13" s="18"/>
      <c r="O13" s="18"/>
    </row>
    <row r="14" spans="1:15" x14ac:dyDescent="0.25">
      <c r="A14" s="48" t="s">
        <v>202</v>
      </c>
      <c r="B14" s="54">
        <v>5980254</v>
      </c>
      <c r="C14" s="54">
        <v>4594181</v>
      </c>
      <c r="D14" s="18">
        <f t="shared" ref="D14" si="3">B14</f>
        <v>5980254</v>
      </c>
      <c r="E14" s="35">
        <f t="shared" ref="E14" si="4">C14</f>
        <v>4594181</v>
      </c>
      <c r="F14" s="18">
        <v>1</v>
      </c>
      <c r="G14" s="49">
        <f>SUM(G12:G13)</f>
        <v>5980254</v>
      </c>
      <c r="H14" s="51">
        <f>SUM(H12:H13)</f>
        <v>4594181</v>
      </c>
      <c r="I14" s="25" t="s">
        <v>206</v>
      </c>
      <c r="J14" s="25" t="s">
        <v>37</v>
      </c>
      <c r="K14" s="25" t="s">
        <v>37</v>
      </c>
      <c r="L14" s="23" t="s">
        <v>38</v>
      </c>
      <c r="M14" s="18"/>
      <c r="N14" s="18"/>
      <c r="O14" s="18"/>
    </row>
    <row r="15" spans="1:15" x14ac:dyDescent="0.25">
      <c r="A15" s="48" t="s">
        <v>203</v>
      </c>
      <c r="B15" s="51"/>
      <c r="C15" s="51"/>
      <c r="D15" s="18"/>
      <c r="E15" s="35"/>
      <c r="F15" s="18"/>
      <c r="G15" s="49"/>
      <c r="H15" s="51"/>
      <c r="I15" s="25"/>
      <c r="J15" s="25"/>
      <c r="K15" s="25"/>
      <c r="L15" s="23"/>
      <c r="M15" s="18"/>
      <c r="N15" s="18"/>
      <c r="O15" s="18"/>
    </row>
    <row r="16" spans="1:15" x14ac:dyDescent="0.25">
      <c r="A16" s="50" t="s">
        <v>97</v>
      </c>
      <c r="B16" s="51">
        <v>124608</v>
      </c>
      <c r="C16" s="51">
        <v>0</v>
      </c>
      <c r="D16" s="18">
        <f t="shared" ref="D16:D17" si="5">B16</f>
        <v>124608</v>
      </c>
      <c r="E16" s="35">
        <f t="shared" ref="E16:E17" si="6">C16</f>
        <v>0</v>
      </c>
      <c r="F16" s="18">
        <v>1</v>
      </c>
      <c r="G16" s="49">
        <f>F16*D16</f>
        <v>124608</v>
      </c>
      <c r="H16" s="51">
        <f t="shared" ref="H16" si="7">F16*E16</f>
        <v>0</v>
      </c>
      <c r="I16" s="25" t="s">
        <v>207</v>
      </c>
      <c r="J16" s="25" t="s">
        <v>37</v>
      </c>
      <c r="K16" s="25" t="s">
        <v>37</v>
      </c>
      <c r="L16" s="23" t="s">
        <v>38</v>
      </c>
      <c r="M16" s="18"/>
      <c r="N16" s="18"/>
      <c r="O16" s="18"/>
    </row>
    <row r="17" spans="1:15" x14ac:dyDescent="0.25">
      <c r="A17" s="48" t="s">
        <v>204</v>
      </c>
      <c r="B17" s="54">
        <v>124608</v>
      </c>
      <c r="C17" s="54">
        <v>0</v>
      </c>
      <c r="D17" s="18">
        <f t="shared" si="5"/>
        <v>124608</v>
      </c>
      <c r="E17" s="35">
        <f t="shared" si="6"/>
        <v>0</v>
      </c>
      <c r="F17" s="18">
        <v>1</v>
      </c>
      <c r="G17" s="49">
        <f>SUM(G16)</f>
        <v>124608</v>
      </c>
      <c r="H17" s="51">
        <f>SUM(H16)</f>
        <v>0</v>
      </c>
      <c r="I17" s="25" t="s">
        <v>208</v>
      </c>
      <c r="J17" s="25" t="s">
        <v>37</v>
      </c>
      <c r="K17" s="25" t="s">
        <v>37</v>
      </c>
      <c r="L17" s="23" t="s">
        <v>38</v>
      </c>
      <c r="M17" s="18"/>
      <c r="N17" s="18"/>
      <c r="O17" s="18"/>
    </row>
    <row r="18" spans="1:15" x14ac:dyDescent="0.25">
      <c r="A18" s="53" t="s">
        <v>98</v>
      </c>
      <c r="B18" s="54">
        <v>6104862</v>
      </c>
      <c r="C18" s="54">
        <v>4594181</v>
      </c>
      <c r="D18" s="18">
        <f t="shared" si="0"/>
        <v>6104862</v>
      </c>
      <c r="E18" s="35">
        <f t="shared" si="0"/>
        <v>4594181</v>
      </c>
      <c r="F18" s="18">
        <v>1</v>
      </c>
      <c r="G18" s="49">
        <f>G14+G17</f>
        <v>6104862</v>
      </c>
      <c r="H18" s="49">
        <f>H14+H17</f>
        <v>4594181</v>
      </c>
      <c r="I18" s="25" t="s">
        <v>99</v>
      </c>
      <c r="J18" s="25" t="s">
        <v>37</v>
      </c>
      <c r="K18" s="25" t="s">
        <v>37</v>
      </c>
      <c r="L18" s="23" t="s">
        <v>38</v>
      </c>
      <c r="M18" s="18"/>
      <c r="N18" s="18"/>
      <c r="O18" s="18"/>
    </row>
    <row r="19" spans="1:15" x14ac:dyDescent="0.25">
      <c r="A19" s="48" t="s">
        <v>179</v>
      </c>
      <c r="B19" s="36">
        <v>-1894410</v>
      </c>
      <c r="C19" s="36">
        <v>-19290</v>
      </c>
      <c r="D19" s="18">
        <f t="shared" si="0"/>
        <v>-1894410</v>
      </c>
      <c r="E19" s="35">
        <f t="shared" si="0"/>
        <v>-19290</v>
      </c>
      <c r="F19" s="18">
        <v>1</v>
      </c>
      <c r="G19" s="49">
        <f>G10-G18</f>
        <v>-1894410</v>
      </c>
      <c r="H19" s="49">
        <f>H10-H18</f>
        <v>-19290</v>
      </c>
      <c r="I19" s="25" t="s">
        <v>100</v>
      </c>
      <c r="J19" s="16" t="s">
        <v>41</v>
      </c>
      <c r="K19" s="25" t="s">
        <v>37</v>
      </c>
      <c r="L19" s="23" t="s">
        <v>47</v>
      </c>
      <c r="M19" s="18"/>
      <c r="N19" s="18"/>
      <c r="O19" s="18"/>
    </row>
    <row r="20" spans="1:15" x14ac:dyDescent="0.25">
      <c r="A20" s="48" t="s">
        <v>101</v>
      </c>
      <c r="B20" s="49"/>
      <c r="C20" s="49"/>
      <c r="D20" s="18"/>
      <c r="E20" s="35"/>
      <c r="F20" s="18"/>
      <c r="G20" s="49"/>
      <c r="H20" s="51"/>
      <c r="I20" s="25"/>
      <c r="J20" s="25" t="s">
        <v>37</v>
      </c>
      <c r="K20" s="25" t="s">
        <v>37</v>
      </c>
      <c r="L20" s="23" t="s">
        <v>38</v>
      </c>
      <c r="M20" s="18"/>
      <c r="N20" s="18"/>
      <c r="O20" s="18"/>
    </row>
    <row r="21" spans="1:15" x14ac:dyDescent="0.25">
      <c r="A21" s="50" t="s">
        <v>102</v>
      </c>
      <c r="B21" s="51">
        <v>336948</v>
      </c>
      <c r="C21" s="51">
        <v>336948</v>
      </c>
      <c r="D21" s="18">
        <f t="shared" si="0"/>
        <v>336948</v>
      </c>
      <c r="E21" s="35">
        <f t="shared" si="0"/>
        <v>336948</v>
      </c>
      <c r="F21" s="18">
        <v>1</v>
      </c>
      <c r="G21" s="49">
        <f t="shared" si="1"/>
        <v>336948</v>
      </c>
      <c r="H21" s="51">
        <f t="shared" si="2"/>
        <v>336948</v>
      </c>
      <c r="I21" s="25" t="s">
        <v>103</v>
      </c>
      <c r="J21" s="25" t="s">
        <v>37</v>
      </c>
      <c r="K21" s="25" t="s">
        <v>37</v>
      </c>
      <c r="L21" s="23" t="s">
        <v>38</v>
      </c>
      <c r="M21" s="18"/>
      <c r="N21" s="18"/>
      <c r="O21" s="18"/>
    </row>
    <row r="22" spans="1:15" x14ac:dyDescent="0.25">
      <c r="A22" s="56" t="s">
        <v>104</v>
      </c>
      <c r="B22" s="51">
        <v>5981996</v>
      </c>
      <c r="C22" s="51">
        <v>5981996</v>
      </c>
      <c r="D22" s="18">
        <f t="shared" si="0"/>
        <v>5981996</v>
      </c>
      <c r="E22" s="35">
        <f t="shared" si="0"/>
        <v>5981996</v>
      </c>
      <c r="F22" s="18">
        <v>1</v>
      </c>
      <c r="G22" s="49">
        <f>F22*D22</f>
        <v>5981996</v>
      </c>
      <c r="H22" s="51">
        <f t="shared" si="2"/>
        <v>5981996</v>
      </c>
      <c r="I22" s="18" t="s">
        <v>105</v>
      </c>
      <c r="J22" s="25" t="s">
        <v>37</v>
      </c>
      <c r="K22" s="25" t="s">
        <v>37</v>
      </c>
      <c r="L22" s="23" t="s">
        <v>38</v>
      </c>
      <c r="M22" s="18"/>
      <c r="N22" s="18"/>
      <c r="O22" s="18"/>
    </row>
    <row r="23" spans="1:15" x14ac:dyDescent="0.25">
      <c r="A23" s="56" t="s">
        <v>205</v>
      </c>
      <c r="B23" s="51">
        <v>342520</v>
      </c>
      <c r="C23" s="51">
        <v>0</v>
      </c>
      <c r="D23" s="18">
        <f t="shared" ref="D23" si="8">B23</f>
        <v>342520</v>
      </c>
      <c r="E23" s="35">
        <f t="shared" ref="E23" si="9">C23</f>
        <v>0</v>
      </c>
      <c r="F23" s="18">
        <v>1</v>
      </c>
      <c r="G23" s="49">
        <f>F23*D23</f>
        <v>342520</v>
      </c>
      <c r="H23" s="51">
        <f t="shared" ref="H23" si="10">F23*E23</f>
        <v>0</v>
      </c>
      <c r="I23" s="18" t="s">
        <v>210</v>
      </c>
      <c r="J23" s="25" t="s">
        <v>37</v>
      </c>
      <c r="K23" s="25" t="s">
        <v>37</v>
      </c>
      <c r="L23" s="23" t="s">
        <v>38</v>
      </c>
      <c r="M23" s="18"/>
      <c r="N23" s="18"/>
      <c r="O23" s="18"/>
    </row>
    <row r="24" spans="1:15" x14ac:dyDescent="0.25">
      <c r="A24" s="56" t="s">
        <v>106</v>
      </c>
      <c r="B24" s="51">
        <v>231560</v>
      </c>
      <c r="C24" s="51">
        <v>276459</v>
      </c>
      <c r="D24" s="18">
        <f t="shared" si="0"/>
        <v>231560</v>
      </c>
      <c r="E24" s="35">
        <f t="shared" si="0"/>
        <v>276459</v>
      </c>
      <c r="F24" s="18">
        <v>1</v>
      </c>
      <c r="G24" s="49">
        <f t="shared" si="1"/>
        <v>231560</v>
      </c>
      <c r="H24" s="51">
        <f t="shared" si="2"/>
        <v>276459</v>
      </c>
      <c r="I24" s="25" t="s">
        <v>107</v>
      </c>
      <c r="J24" s="25" t="s">
        <v>37</v>
      </c>
      <c r="K24" s="25" t="s">
        <v>37</v>
      </c>
      <c r="L24" s="23" t="s">
        <v>38</v>
      </c>
      <c r="M24" s="18"/>
      <c r="N24" s="18"/>
      <c r="O24" s="18"/>
    </row>
    <row r="25" spans="1:15" x14ac:dyDescent="0.25">
      <c r="A25" s="56" t="s">
        <v>108</v>
      </c>
      <c r="B25" s="51">
        <v>260397</v>
      </c>
      <c r="C25" s="51">
        <v>53057</v>
      </c>
      <c r="D25" s="18">
        <f t="shared" si="0"/>
        <v>260397</v>
      </c>
      <c r="E25" s="35">
        <f t="shared" si="0"/>
        <v>53057</v>
      </c>
      <c r="F25" s="18">
        <v>1</v>
      </c>
      <c r="G25" s="49">
        <f t="shared" si="1"/>
        <v>260397</v>
      </c>
      <c r="H25" s="51">
        <f t="shared" si="2"/>
        <v>53057</v>
      </c>
      <c r="I25" s="25" t="s">
        <v>109</v>
      </c>
      <c r="J25" s="25" t="s">
        <v>37</v>
      </c>
      <c r="K25" s="25" t="s">
        <v>37</v>
      </c>
      <c r="L25" s="23" t="s">
        <v>38</v>
      </c>
      <c r="M25" s="18"/>
      <c r="N25" s="18"/>
      <c r="O25" s="18"/>
    </row>
    <row r="26" spans="1:15" x14ac:dyDescent="0.25">
      <c r="A26" s="56" t="s">
        <v>110</v>
      </c>
      <c r="B26" s="51">
        <v>-8406823</v>
      </c>
      <c r="C26" s="51">
        <v>-6156442</v>
      </c>
      <c r="D26" s="18">
        <f t="shared" si="0"/>
        <v>-8406823</v>
      </c>
      <c r="E26" s="35">
        <f t="shared" si="0"/>
        <v>-6156442</v>
      </c>
      <c r="F26" s="18">
        <v>1</v>
      </c>
      <c r="G26" s="49">
        <f>F26*D26</f>
        <v>-8406823</v>
      </c>
      <c r="H26" s="51">
        <f t="shared" si="2"/>
        <v>-6156442</v>
      </c>
      <c r="I26" s="25" t="s">
        <v>111</v>
      </c>
      <c r="J26" s="18" t="s">
        <v>37</v>
      </c>
      <c r="K26" s="18" t="s">
        <v>41</v>
      </c>
      <c r="L26" s="23" t="s">
        <v>47</v>
      </c>
      <c r="M26" s="18"/>
      <c r="N26" s="18"/>
      <c r="O26" s="18"/>
    </row>
    <row r="27" spans="1:15" ht="23.25" x14ac:dyDescent="0.25">
      <c r="A27" s="53" t="s">
        <v>112</v>
      </c>
      <c r="B27" s="54">
        <v>-1253402</v>
      </c>
      <c r="C27" s="54">
        <v>492018</v>
      </c>
      <c r="D27" s="18">
        <f t="shared" si="0"/>
        <v>-1253402</v>
      </c>
      <c r="E27" s="35">
        <f t="shared" si="0"/>
        <v>492018</v>
      </c>
      <c r="F27" s="18">
        <v>1</v>
      </c>
      <c r="G27" s="49">
        <f>SUM(G21:G26)</f>
        <v>-1253402</v>
      </c>
      <c r="H27" s="49">
        <f>SUM(H21:H26)</f>
        <v>492018</v>
      </c>
      <c r="I27" s="25" t="s">
        <v>113</v>
      </c>
      <c r="J27" s="25" t="s">
        <v>37</v>
      </c>
      <c r="K27" s="7" t="s">
        <v>180</v>
      </c>
      <c r="L27" s="23" t="s">
        <v>181</v>
      </c>
      <c r="M27" s="18"/>
      <c r="N27" s="18"/>
      <c r="O27" s="18"/>
    </row>
    <row r="28" spans="1:15" x14ac:dyDescent="0.25">
      <c r="A28" s="56" t="s">
        <v>72</v>
      </c>
      <c r="B28" s="51">
        <v>-641008</v>
      </c>
      <c r="C28" s="51">
        <v>-511308</v>
      </c>
      <c r="D28" s="18">
        <f t="shared" si="0"/>
        <v>-641008</v>
      </c>
      <c r="E28" s="35">
        <f t="shared" si="0"/>
        <v>-511308</v>
      </c>
      <c r="F28" s="18">
        <v>1</v>
      </c>
      <c r="G28" s="49">
        <f t="shared" si="1"/>
        <v>-641008</v>
      </c>
      <c r="H28" s="51">
        <f t="shared" si="2"/>
        <v>-511308</v>
      </c>
      <c r="I28" s="25" t="s">
        <v>114</v>
      </c>
      <c r="J28" s="25" t="s">
        <v>37</v>
      </c>
      <c r="K28" s="18" t="s">
        <v>41</v>
      </c>
      <c r="L28" s="23" t="s">
        <v>47</v>
      </c>
      <c r="M28" s="18"/>
      <c r="N28" s="18"/>
      <c r="O28" s="18"/>
    </row>
    <row r="29" spans="1:15" x14ac:dyDescent="0.25">
      <c r="A29" s="53" t="s">
        <v>115</v>
      </c>
      <c r="B29" s="54">
        <v>-1894410</v>
      </c>
      <c r="C29" s="54">
        <v>-19290</v>
      </c>
      <c r="D29" s="18">
        <f t="shared" si="0"/>
        <v>-1894410</v>
      </c>
      <c r="E29" s="35">
        <f t="shared" si="0"/>
        <v>-19290</v>
      </c>
      <c r="F29" s="18">
        <v>1</v>
      </c>
      <c r="G29" s="49">
        <f>SUM(G27:G28)</f>
        <v>-1894410</v>
      </c>
      <c r="H29" s="49">
        <f>SUM(H27:H28)</f>
        <v>-19290</v>
      </c>
      <c r="I29" s="25" t="s">
        <v>116</v>
      </c>
      <c r="J29" s="25" t="s">
        <v>37</v>
      </c>
      <c r="K29" s="18" t="s">
        <v>41</v>
      </c>
      <c r="L29" s="23" t="s">
        <v>47</v>
      </c>
      <c r="M29" s="18"/>
      <c r="N29" s="18"/>
      <c r="O29" s="18"/>
    </row>
  </sheetData>
  <mergeCells count="3">
    <mergeCell ref="B1:C1"/>
    <mergeCell ref="D1:E1"/>
    <mergeCell ref="G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8A3C-9533-4A9E-BC49-1FEFE158FDD5}">
  <dimension ref="A1:X19"/>
  <sheetViews>
    <sheetView topLeftCell="F1" workbookViewId="0">
      <selection activeCell="T9" sqref="T9"/>
    </sheetView>
  </sheetViews>
  <sheetFormatPr defaultRowHeight="15" x14ac:dyDescent="0.25"/>
  <cols>
    <col min="1" max="1" width="40.28515625" bestFit="1" customWidth="1"/>
    <col min="2" max="10" width="16.7109375" style="64" customWidth="1"/>
    <col min="11" max="19" width="11.140625" customWidth="1"/>
    <col min="20" max="20" width="57.28515625" customWidth="1"/>
    <col min="21" max="21" width="14" customWidth="1"/>
  </cols>
  <sheetData>
    <row r="1" spans="1:24" ht="34.5" x14ac:dyDescent="0.25">
      <c r="A1" s="17" t="s">
        <v>117</v>
      </c>
      <c r="B1" s="58" t="s">
        <v>118</v>
      </c>
      <c r="C1" s="37" t="s">
        <v>119</v>
      </c>
      <c r="D1" s="80" t="s">
        <v>209</v>
      </c>
      <c r="E1" s="59" t="s">
        <v>120</v>
      </c>
      <c r="F1" s="60" t="s">
        <v>121</v>
      </c>
      <c r="G1" s="61" t="s">
        <v>122</v>
      </c>
      <c r="H1" s="61" t="s">
        <v>185</v>
      </c>
      <c r="I1" s="62" t="s">
        <v>123</v>
      </c>
      <c r="J1" s="18"/>
      <c r="K1" s="88" t="s">
        <v>27</v>
      </c>
      <c r="L1" s="88"/>
      <c r="M1" s="88"/>
      <c r="N1" s="88"/>
      <c r="O1" s="88"/>
      <c r="P1" s="88"/>
      <c r="Q1" s="88"/>
      <c r="R1" s="88"/>
      <c r="S1" s="88"/>
      <c r="T1" s="44" t="s">
        <v>2</v>
      </c>
      <c r="U1" s="12" t="s">
        <v>28</v>
      </c>
      <c r="V1" s="15" t="s">
        <v>31</v>
      </c>
      <c r="W1" s="10" t="s">
        <v>32</v>
      </c>
      <c r="X1" s="10" t="s">
        <v>33</v>
      </c>
    </row>
    <row r="2" spans="1:24" x14ac:dyDescent="0.25">
      <c r="A2" s="19"/>
      <c r="B2" s="63" t="s">
        <v>124</v>
      </c>
      <c r="C2" s="63" t="s">
        <v>125</v>
      </c>
      <c r="D2" s="63" t="s">
        <v>205</v>
      </c>
      <c r="E2" s="63" t="s">
        <v>126</v>
      </c>
      <c r="F2" s="63" t="s">
        <v>127</v>
      </c>
      <c r="G2" s="63" t="s">
        <v>128</v>
      </c>
      <c r="H2" s="63" t="s">
        <v>186</v>
      </c>
      <c r="I2" s="63" t="s">
        <v>129</v>
      </c>
      <c r="J2" s="63" t="s">
        <v>130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x14ac:dyDescent="0.25">
      <c r="A3" s="48"/>
      <c r="B3" s="55" t="s">
        <v>131</v>
      </c>
      <c r="C3" s="55" t="s">
        <v>131</v>
      </c>
      <c r="D3" s="55"/>
      <c r="E3" s="55" t="s">
        <v>131</v>
      </c>
      <c r="F3" s="55" t="s">
        <v>131</v>
      </c>
      <c r="G3" s="55" t="s">
        <v>131</v>
      </c>
      <c r="H3" s="55"/>
      <c r="I3" s="55" t="s">
        <v>131</v>
      </c>
      <c r="J3" s="55" t="s">
        <v>131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x14ac:dyDescent="0.25">
      <c r="A4" s="8" t="s">
        <v>143</v>
      </c>
      <c r="B4" s="51">
        <v>311561</v>
      </c>
      <c r="C4" s="51">
        <v>5606918</v>
      </c>
      <c r="D4" s="51">
        <v>0</v>
      </c>
      <c r="E4" s="51">
        <v>271260</v>
      </c>
      <c r="F4" s="51">
        <v>43490</v>
      </c>
      <c r="G4" s="51">
        <v>-3666828</v>
      </c>
      <c r="H4" s="51">
        <v>2566401</v>
      </c>
      <c r="I4" s="51">
        <v>-215048</v>
      </c>
      <c r="J4" s="51">
        <v>2351353</v>
      </c>
      <c r="K4" s="35">
        <f>B4</f>
        <v>311561</v>
      </c>
      <c r="L4" s="35">
        <f t="shared" ref="L4:S4" si="0">C4</f>
        <v>5606918</v>
      </c>
      <c r="M4" s="35">
        <f t="shared" si="0"/>
        <v>0</v>
      </c>
      <c r="N4" s="35">
        <f t="shared" si="0"/>
        <v>271260</v>
      </c>
      <c r="O4" s="35">
        <f t="shared" si="0"/>
        <v>43490</v>
      </c>
      <c r="P4" s="35">
        <f t="shared" si="0"/>
        <v>-3666828</v>
      </c>
      <c r="Q4" s="35">
        <f t="shared" si="0"/>
        <v>2566401</v>
      </c>
      <c r="R4" s="35">
        <f t="shared" si="0"/>
        <v>-215048</v>
      </c>
      <c r="S4" s="35">
        <f t="shared" si="0"/>
        <v>2351353</v>
      </c>
      <c r="T4" s="25" t="s">
        <v>116</v>
      </c>
      <c r="U4" s="25" t="s">
        <v>37</v>
      </c>
      <c r="V4" s="18"/>
      <c r="W4" s="18"/>
      <c r="X4" s="18"/>
    </row>
    <row r="5" spans="1:24" x14ac:dyDescent="0.25">
      <c r="A5" s="50" t="s">
        <v>132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51">
        <v>-2489614</v>
      </c>
      <c r="H5" s="51">
        <v>-2489614</v>
      </c>
      <c r="I5" s="51">
        <v>-296260</v>
      </c>
      <c r="J5" s="51">
        <v>-2785874</v>
      </c>
      <c r="K5" s="35">
        <f t="shared" ref="K5:K19" si="1">B5</f>
        <v>0</v>
      </c>
      <c r="L5" s="35">
        <f t="shared" ref="L5:L19" si="2">C5</f>
        <v>0</v>
      </c>
      <c r="M5" s="35">
        <f t="shared" ref="M5:M19" si="3">D5</f>
        <v>0</v>
      </c>
      <c r="N5" s="35">
        <f t="shared" ref="N5:N19" si="4">E5</f>
        <v>0</v>
      </c>
      <c r="O5" s="35">
        <f t="shared" ref="O5:O19" si="5">F5</f>
        <v>0</v>
      </c>
      <c r="P5" s="35">
        <f t="shared" ref="P5:P19" si="6">G5</f>
        <v>-2489614</v>
      </c>
      <c r="Q5" s="35">
        <f t="shared" ref="Q5:Q19" si="7">H5</f>
        <v>-2489614</v>
      </c>
      <c r="R5" s="35">
        <f t="shared" ref="R5:R19" si="8">I5</f>
        <v>-296260</v>
      </c>
      <c r="S5" s="35">
        <f t="shared" ref="S5:S19" si="9">J5</f>
        <v>-2785874</v>
      </c>
      <c r="T5" s="25" t="s">
        <v>60</v>
      </c>
      <c r="U5" s="25" t="s">
        <v>37</v>
      </c>
      <c r="V5" s="18"/>
      <c r="W5" s="18"/>
      <c r="X5" s="18"/>
    </row>
    <row r="6" spans="1:24" x14ac:dyDescent="0.25">
      <c r="A6" s="50" t="s">
        <v>61</v>
      </c>
      <c r="B6" s="49">
        <v>0</v>
      </c>
      <c r="C6" s="49">
        <v>0</v>
      </c>
      <c r="D6" s="49">
        <v>0</v>
      </c>
      <c r="E6" s="49">
        <v>0</v>
      </c>
      <c r="F6" s="51">
        <v>9567</v>
      </c>
      <c r="G6" s="49">
        <v>0</v>
      </c>
      <c r="H6" s="51">
        <v>9567</v>
      </c>
      <c r="I6" s="49">
        <v>0</v>
      </c>
      <c r="J6" s="51">
        <v>9567</v>
      </c>
      <c r="K6" s="35">
        <f t="shared" si="1"/>
        <v>0</v>
      </c>
      <c r="L6" s="35">
        <f t="shared" si="2"/>
        <v>0</v>
      </c>
      <c r="M6" s="35">
        <f t="shared" si="3"/>
        <v>0</v>
      </c>
      <c r="N6" s="35">
        <f t="shared" si="4"/>
        <v>0</v>
      </c>
      <c r="O6" s="35">
        <f t="shared" si="5"/>
        <v>9567</v>
      </c>
      <c r="P6" s="35">
        <f t="shared" si="6"/>
        <v>0</v>
      </c>
      <c r="Q6" s="35">
        <f t="shared" si="7"/>
        <v>9567</v>
      </c>
      <c r="R6" s="35">
        <f t="shared" si="8"/>
        <v>0</v>
      </c>
      <c r="S6" s="35">
        <f t="shared" si="9"/>
        <v>9567</v>
      </c>
      <c r="T6" s="25" t="s">
        <v>133</v>
      </c>
      <c r="U6" s="25" t="s">
        <v>37</v>
      </c>
      <c r="V6" s="18"/>
      <c r="W6" s="18"/>
      <c r="X6" s="18"/>
    </row>
    <row r="7" spans="1:24" x14ac:dyDescent="0.25">
      <c r="A7" s="48" t="s">
        <v>134</v>
      </c>
      <c r="B7" s="49">
        <v>0</v>
      </c>
      <c r="C7" s="49">
        <v>0</v>
      </c>
      <c r="D7" s="49">
        <v>0</v>
      </c>
      <c r="E7" s="49">
        <v>0</v>
      </c>
      <c r="F7" s="51">
        <v>9567</v>
      </c>
      <c r="G7" s="51">
        <v>-2489614</v>
      </c>
      <c r="H7" s="51">
        <v>-2480047</v>
      </c>
      <c r="I7" s="51">
        <v>-296260</v>
      </c>
      <c r="J7" s="51">
        <v>-2776307</v>
      </c>
      <c r="K7" s="35">
        <f t="shared" si="1"/>
        <v>0</v>
      </c>
      <c r="L7" s="35">
        <f t="shared" si="2"/>
        <v>0</v>
      </c>
      <c r="M7" s="35">
        <f t="shared" si="3"/>
        <v>0</v>
      </c>
      <c r="N7" s="35">
        <f t="shared" si="4"/>
        <v>0</v>
      </c>
      <c r="O7" s="35">
        <f t="shared" si="5"/>
        <v>9567</v>
      </c>
      <c r="P7" s="35">
        <f t="shared" si="6"/>
        <v>-2489614</v>
      </c>
      <c r="Q7" s="35">
        <f t="shared" si="7"/>
        <v>-2480047</v>
      </c>
      <c r="R7" s="35">
        <f t="shared" si="8"/>
        <v>-296260</v>
      </c>
      <c r="S7" s="35">
        <f t="shared" si="9"/>
        <v>-2776307</v>
      </c>
      <c r="T7" s="25" t="s">
        <v>135</v>
      </c>
      <c r="U7" s="25" t="s">
        <v>37</v>
      </c>
      <c r="V7" s="18"/>
      <c r="W7" s="18"/>
      <c r="X7" s="18"/>
    </row>
    <row r="8" spans="1:24" x14ac:dyDescent="0.25">
      <c r="A8" s="50" t="s">
        <v>136</v>
      </c>
      <c r="B8" s="51">
        <v>25387</v>
      </c>
      <c r="C8" s="51">
        <v>385327</v>
      </c>
      <c r="D8" s="51">
        <v>0</v>
      </c>
      <c r="E8" s="49">
        <v>0</v>
      </c>
      <c r="F8" s="49">
        <v>0</v>
      </c>
      <c r="G8" s="49">
        <v>0</v>
      </c>
      <c r="H8" s="51">
        <v>410714</v>
      </c>
      <c r="I8" s="49">
        <v>0</v>
      </c>
      <c r="J8" s="51">
        <v>410714</v>
      </c>
      <c r="K8" s="35">
        <f t="shared" si="1"/>
        <v>25387</v>
      </c>
      <c r="L8" s="35">
        <f t="shared" si="2"/>
        <v>385327</v>
      </c>
      <c r="M8" s="35">
        <f t="shared" si="3"/>
        <v>0</v>
      </c>
      <c r="N8" s="35">
        <f t="shared" si="4"/>
        <v>0</v>
      </c>
      <c r="O8" s="35">
        <f t="shared" si="5"/>
        <v>0</v>
      </c>
      <c r="P8" s="35">
        <f t="shared" si="6"/>
        <v>0</v>
      </c>
      <c r="Q8" s="35">
        <f t="shared" si="7"/>
        <v>410714</v>
      </c>
      <c r="R8" s="35">
        <f t="shared" si="8"/>
        <v>0</v>
      </c>
      <c r="S8" s="35">
        <f t="shared" si="9"/>
        <v>410714</v>
      </c>
      <c r="T8" s="25" t="s">
        <v>137</v>
      </c>
      <c r="U8" s="25" t="s">
        <v>37</v>
      </c>
      <c r="V8" s="18"/>
      <c r="W8" s="18"/>
      <c r="X8" s="18"/>
    </row>
    <row r="9" spans="1:24" x14ac:dyDescent="0.25">
      <c r="A9" s="50" t="s">
        <v>138</v>
      </c>
      <c r="B9" s="49">
        <v>0</v>
      </c>
      <c r="C9" s="51">
        <v>-10249</v>
      </c>
      <c r="D9" s="51">
        <v>0</v>
      </c>
      <c r="E9" s="49">
        <v>0</v>
      </c>
      <c r="F9" s="49">
        <v>0</v>
      </c>
      <c r="G9" s="49">
        <v>0</v>
      </c>
      <c r="H9" s="51">
        <v>-10249</v>
      </c>
      <c r="I9" s="49">
        <v>0</v>
      </c>
      <c r="J9" s="51">
        <v>-10249</v>
      </c>
      <c r="K9" s="35">
        <f>B9*-1</f>
        <v>0</v>
      </c>
      <c r="L9" s="71">
        <f t="shared" ref="L9:S9" si="10">C9*-1</f>
        <v>10249</v>
      </c>
      <c r="M9" s="35">
        <f t="shared" si="10"/>
        <v>0</v>
      </c>
      <c r="N9" s="35">
        <f t="shared" si="10"/>
        <v>0</v>
      </c>
      <c r="O9" s="35">
        <f t="shared" si="10"/>
        <v>0</v>
      </c>
      <c r="P9" s="35">
        <f t="shared" si="10"/>
        <v>0</v>
      </c>
      <c r="Q9" s="71">
        <f t="shared" si="10"/>
        <v>10249</v>
      </c>
      <c r="R9" s="35">
        <f t="shared" si="10"/>
        <v>0</v>
      </c>
      <c r="S9" s="71">
        <f t="shared" si="10"/>
        <v>10249</v>
      </c>
      <c r="T9" s="25" t="s">
        <v>139</v>
      </c>
      <c r="U9" s="72" t="s">
        <v>51</v>
      </c>
      <c r="V9" s="18"/>
      <c r="W9" s="18"/>
      <c r="X9" s="18"/>
    </row>
    <row r="10" spans="1:24" x14ac:dyDescent="0.25">
      <c r="A10" s="50" t="s">
        <v>140</v>
      </c>
      <c r="B10" s="49">
        <v>0</v>
      </c>
      <c r="C10" s="49">
        <v>0</v>
      </c>
      <c r="D10" s="49">
        <v>0</v>
      </c>
      <c r="E10" s="51">
        <v>5199</v>
      </c>
      <c r="F10" s="49">
        <v>0</v>
      </c>
      <c r="G10" s="49">
        <v>0</v>
      </c>
      <c r="H10" s="51">
        <v>5199</v>
      </c>
      <c r="I10" s="49">
        <v>0</v>
      </c>
      <c r="J10" s="51">
        <v>5199</v>
      </c>
      <c r="K10" s="35">
        <f t="shared" si="1"/>
        <v>0</v>
      </c>
      <c r="L10" s="35">
        <f t="shared" si="2"/>
        <v>0</v>
      </c>
      <c r="M10" s="35">
        <f t="shared" si="3"/>
        <v>0</v>
      </c>
      <c r="N10" s="35">
        <f t="shared" si="4"/>
        <v>5199</v>
      </c>
      <c r="O10" s="35">
        <f t="shared" si="5"/>
        <v>0</v>
      </c>
      <c r="P10" s="35">
        <f t="shared" si="6"/>
        <v>0</v>
      </c>
      <c r="Q10" s="35">
        <f t="shared" si="7"/>
        <v>5199</v>
      </c>
      <c r="R10" s="35">
        <f t="shared" si="8"/>
        <v>0</v>
      </c>
      <c r="S10" s="35">
        <f t="shared" si="9"/>
        <v>5199</v>
      </c>
      <c r="T10" s="25" t="s">
        <v>199</v>
      </c>
      <c r="U10" s="25" t="s">
        <v>37</v>
      </c>
      <c r="V10" s="25" t="s">
        <v>116</v>
      </c>
      <c r="W10" s="18"/>
      <c r="X10" s="18"/>
    </row>
    <row r="11" spans="1:24" x14ac:dyDescent="0.25">
      <c r="A11" s="50" t="s">
        <v>141</v>
      </c>
      <c r="B11" s="51">
        <v>25387</v>
      </c>
      <c r="C11" s="51">
        <v>375078</v>
      </c>
      <c r="D11" s="51">
        <v>0</v>
      </c>
      <c r="E11" s="51">
        <v>5199</v>
      </c>
      <c r="F11" s="49">
        <v>0</v>
      </c>
      <c r="G11" s="49">
        <v>0</v>
      </c>
      <c r="H11" s="51">
        <v>405664</v>
      </c>
      <c r="I11" s="49">
        <v>0</v>
      </c>
      <c r="J11" s="51">
        <v>405664</v>
      </c>
      <c r="K11" s="35">
        <f t="shared" si="1"/>
        <v>25387</v>
      </c>
      <c r="L11" s="35">
        <f t="shared" si="2"/>
        <v>375078</v>
      </c>
      <c r="M11" s="35">
        <f t="shared" si="3"/>
        <v>0</v>
      </c>
      <c r="N11" s="35">
        <f t="shared" si="4"/>
        <v>5199</v>
      </c>
      <c r="O11" s="35">
        <f t="shared" si="5"/>
        <v>0</v>
      </c>
      <c r="P11" s="35">
        <f t="shared" si="6"/>
        <v>0</v>
      </c>
      <c r="Q11" s="35">
        <f t="shared" si="7"/>
        <v>405664</v>
      </c>
      <c r="R11" s="35">
        <f t="shared" si="8"/>
        <v>0</v>
      </c>
      <c r="S11" s="35">
        <f t="shared" si="9"/>
        <v>405664</v>
      </c>
      <c r="T11" s="25" t="s">
        <v>142</v>
      </c>
      <c r="U11" s="25" t="s">
        <v>37</v>
      </c>
      <c r="V11" s="18"/>
      <c r="W11" s="18"/>
      <c r="X11" s="18"/>
    </row>
    <row r="12" spans="1:24" x14ac:dyDescent="0.25">
      <c r="A12" s="8" t="s">
        <v>182</v>
      </c>
      <c r="B12" s="51">
        <v>336948</v>
      </c>
      <c r="C12" s="51">
        <v>5981996</v>
      </c>
      <c r="D12" s="51">
        <v>0</v>
      </c>
      <c r="E12" s="51">
        <v>276459</v>
      </c>
      <c r="F12" s="51">
        <v>53057</v>
      </c>
      <c r="G12" s="51">
        <v>-6156442</v>
      </c>
      <c r="H12" s="51">
        <v>492018</v>
      </c>
      <c r="I12" s="51">
        <v>-511308</v>
      </c>
      <c r="J12" s="51">
        <v>-19290</v>
      </c>
      <c r="K12" s="35">
        <f t="shared" si="1"/>
        <v>336948</v>
      </c>
      <c r="L12" s="35">
        <f t="shared" si="2"/>
        <v>5981996</v>
      </c>
      <c r="M12" s="35">
        <f t="shared" si="3"/>
        <v>0</v>
      </c>
      <c r="N12" s="35">
        <f t="shared" si="4"/>
        <v>276459</v>
      </c>
      <c r="O12" s="35">
        <f t="shared" si="5"/>
        <v>53057</v>
      </c>
      <c r="P12" s="35">
        <f t="shared" si="6"/>
        <v>-6156442</v>
      </c>
      <c r="Q12" s="35">
        <f t="shared" si="7"/>
        <v>492018</v>
      </c>
      <c r="R12" s="35">
        <f t="shared" si="8"/>
        <v>-511308</v>
      </c>
      <c r="S12" s="35">
        <f t="shared" si="9"/>
        <v>-19290</v>
      </c>
      <c r="T12" s="25" t="s">
        <v>116</v>
      </c>
      <c r="U12" s="25" t="s">
        <v>37</v>
      </c>
      <c r="V12" s="18"/>
      <c r="W12" s="18"/>
      <c r="X12" s="18"/>
    </row>
    <row r="13" spans="1:24" x14ac:dyDescent="0.25">
      <c r="A13" s="50" t="s">
        <v>132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51">
        <v>-2295280</v>
      </c>
      <c r="H13" s="51">
        <v>-2295280</v>
      </c>
      <c r="I13" s="51">
        <v>-129700</v>
      </c>
      <c r="J13" s="51">
        <v>-2424980</v>
      </c>
      <c r="K13" s="35">
        <f t="shared" si="1"/>
        <v>0</v>
      </c>
      <c r="L13" s="35">
        <f t="shared" si="2"/>
        <v>0</v>
      </c>
      <c r="M13" s="35">
        <f t="shared" si="3"/>
        <v>0</v>
      </c>
      <c r="N13" s="35">
        <f t="shared" si="4"/>
        <v>0</v>
      </c>
      <c r="O13" s="35">
        <f t="shared" si="5"/>
        <v>0</v>
      </c>
      <c r="P13" s="35">
        <f t="shared" si="6"/>
        <v>-2295280</v>
      </c>
      <c r="Q13" s="35">
        <f t="shared" si="7"/>
        <v>-2295280</v>
      </c>
      <c r="R13" s="35">
        <f t="shared" si="8"/>
        <v>-129700</v>
      </c>
      <c r="S13" s="35">
        <f t="shared" si="9"/>
        <v>-2424980</v>
      </c>
      <c r="T13" s="25" t="s">
        <v>60</v>
      </c>
      <c r="U13" s="25" t="s">
        <v>37</v>
      </c>
      <c r="V13" s="18"/>
      <c r="W13" s="18"/>
      <c r="X13" s="18"/>
    </row>
    <row r="14" spans="1:24" x14ac:dyDescent="0.25">
      <c r="A14" s="50" t="s">
        <v>61</v>
      </c>
      <c r="B14" s="49">
        <v>0</v>
      </c>
      <c r="C14" s="49">
        <v>0</v>
      </c>
      <c r="D14" s="49">
        <v>0</v>
      </c>
      <c r="E14" s="49">
        <v>0</v>
      </c>
      <c r="F14" s="51">
        <v>207340</v>
      </c>
      <c r="G14" s="49">
        <v>0</v>
      </c>
      <c r="H14" s="51">
        <v>207340</v>
      </c>
      <c r="I14" s="49">
        <v>0</v>
      </c>
      <c r="J14" s="51">
        <v>207340</v>
      </c>
      <c r="K14" s="35">
        <f t="shared" si="1"/>
        <v>0</v>
      </c>
      <c r="L14" s="35">
        <f t="shared" si="2"/>
        <v>0</v>
      </c>
      <c r="M14" s="35">
        <f t="shared" si="3"/>
        <v>0</v>
      </c>
      <c r="N14" s="35">
        <f t="shared" si="4"/>
        <v>0</v>
      </c>
      <c r="O14" s="35">
        <f t="shared" si="5"/>
        <v>207340</v>
      </c>
      <c r="P14" s="35">
        <f t="shared" si="6"/>
        <v>0</v>
      </c>
      <c r="Q14" s="35">
        <f t="shared" si="7"/>
        <v>207340</v>
      </c>
      <c r="R14" s="35">
        <f t="shared" si="8"/>
        <v>0</v>
      </c>
      <c r="S14" s="35">
        <f t="shared" si="9"/>
        <v>207340</v>
      </c>
      <c r="T14" s="25" t="s">
        <v>133</v>
      </c>
      <c r="U14" s="25" t="s">
        <v>37</v>
      </c>
      <c r="V14" s="18"/>
      <c r="W14" s="18"/>
      <c r="X14" s="18"/>
    </row>
    <row r="15" spans="1:24" x14ac:dyDescent="0.25">
      <c r="A15" s="48" t="s">
        <v>134</v>
      </c>
      <c r="B15" s="49">
        <v>0</v>
      </c>
      <c r="C15" s="49">
        <v>0</v>
      </c>
      <c r="D15" s="49">
        <v>0</v>
      </c>
      <c r="E15" s="49">
        <v>0</v>
      </c>
      <c r="F15" s="51">
        <v>207340</v>
      </c>
      <c r="G15" s="51">
        <v>-2295280</v>
      </c>
      <c r="H15" s="51">
        <v>-2087940</v>
      </c>
      <c r="I15" s="51">
        <v>-129700</v>
      </c>
      <c r="J15" s="51">
        <v>-2217640</v>
      </c>
      <c r="K15" s="35">
        <f t="shared" si="1"/>
        <v>0</v>
      </c>
      <c r="L15" s="35">
        <f t="shared" si="2"/>
        <v>0</v>
      </c>
      <c r="M15" s="35">
        <f t="shared" si="3"/>
        <v>0</v>
      </c>
      <c r="N15" s="35">
        <f t="shared" si="4"/>
        <v>0</v>
      </c>
      <c r="O15" s="35">
        <f t="shared" si="5"/>
        <v>207340</v>
      </c>
      <c r="P15" s="35">
        <f t="shared" si="6"/>
        <v>-2295280</v>
      </c>
      <c r="Q15" s="35">
        <f t="shared" si="7"/>
        <v>-2087940</v>
      </c>
      <c r="R15" s="35">
        <f t="shared" si="8"/>
        <v>-129700</v>
      </c>
      <c r="S15" s="35">
        <f t="shared" si="9"/>
        <v>-2217640</v>
      </c>
      <c r="T15" s="25" t="s">
        <v>135</v>
      </c>
      <c r="U15" s="25" t="s">
        <v>37</v>
      </c>
      <c r="V15" s="18"/>
      <c r="W15" s="18"/>
      <c r="X15" s="18"/>
    </row>
    <row r="16" spans="1:24" x14ac:dyDescent="0.25">
      <c r="A16" s="50" t="s">
        <v>140</v>
      </c>
      <c r="B16" s="49">
        <v>0</v>
      </c>
      <c r="C16" s="49">
        <v>0</v>
      </c>
      <c r="D16" s="51">
        <v>342520</v>
      </c>
      <c r="E16" s="51">
        <v>0</v>
      </c>
      <c r="F16" s="49">
        <v>0</v>
      </c>
      <c r="G16" s="49">
        <v>0</v>
      </c>
      <c r="H16" s="51">
        <v>342520</v>
      </c>
      <c r="I16" s="49">
        <v>0</v>
      </c>
      <c r="J16" s="51">
        <v>342520</v>
      </c>
      <c r="K16" s="35">
        <f t="shared" si="1"/>
        <v>0</v>
      </c>
      <c r="L16" s="35">
        <f t="shared" si="2"/>
        <v>0</v>
      </c>
      <c r="M16" s="35">
        <f t="shared" si="3"/>
        <v>342520</v>
      </c>
      <c r="N16" s="35">
        <f t="shared" si="4"/>
        <v>0</v>
      </c>
      <c r="O16" s="35">
        <f t="shared" si="5"/>
        <v>0</v>
      </c>
      <c r="P16" s="35">
        <f t="shared" si="6"/>
        <v>0</v>
      </c>
      <c r="Q16" s="35">
        <f t="shared" si="7"/>
        <v>342520</v>
      </c>
      <c r="R16" s="35">
        <f t="shared" si="8"/>
        <v>0</v>
      </c>
      <c r="S16" s="35">
        <f t="shared" si="9"/>
        <v>342520</v>
      </c>
      <c r="T16" s="25" t="s">
        <v>199</v>
      </c>
      <c r="U16" s="25" t="s">
        <v>37</v>
      </c>
      <c r="V16" s="25" t="s">
        <v>116</v>
      </c>
      <c r="W16" s="18"/>
      <c r="X16" s="18"/>
    </row>
    <row r="17" spans="1:24" x14ac:dyDescent="0.25">
      <c r="A17" s="50" t="s">
        <v>183</v>
      </c>
      <c r="B17" s="49">
        <v>0</v>
      </c>
      <c r="C17" s="49">
        <v>0</v>
      </c>
      <c r="D17" s="49">
        <v>0</v>
      </c>
      <c r="E17" s="51">
        <v>-44899</v>
      </c>
      <c r="F17" s="49">
        <v>0</v>
      </c>
      <c r="G17" s="51">
        <v>44899</v>
      </c>
      <c r="H17" s="49">
        <v>0</v>
      </c>
      <c r="I17" s="49">
        <v>0</v>
      </c>
      <c r="J17" s="49">
        <v>0</v>
      </c>
      <c r="K17" s="35">
        <f t="shared" si="1"/>
        <v>0</v>
      </c>
      <c r="L17" s="35">
        <f t="shared" si="2"/>
        <v>0</v>
      </c>
      <c r="M17" s="35">
        <f t="shared" si="3"/>
        <v>0</v>
      </c>
      <c r="N17" s="35">
        <f t="shared" si="4"/>
        <v>-44899</v>
      </c>
      <c r="O17" s="35">
        <f t="shared" si="5"/>
        <v>0</v>
      </c>
      <c r="P17" s="35">
        <f t="shared" si="6"/>
        <v>44899</v>
      </c>
      <c r="Q17" s="35">
        <f t="shared" si="7"/>
        <v>0</v>
      </c>
      <c r="R17" s="35">
        <f t="shared" si="8"/>
        <v>0</v>
      </c>
      <c r="S17" s="35">
        <f t="shared" si="9"/>
        <v>0</v>
      </c>
      <c r="T17" s="25" t="s">
        <v>200</v>
      </c>
      <c r="U17" s="25" t="s">
        <v>37</v>
      </c>
      <c r="V17" s="25" t="s">
        <v>116</v>
      </c>
      <c r="W17" s="18"/>
      <c r="X17" s="18"/>
    </row>
    <row r="18" spans="1:24" x14ac:dyDescent="0.25">
      <c r="A18" s="50" t="s">
        <v>141</v>
      </c>
      <c r="B18" s="49">
        <v>0</v>
      </c>
      <c r="C18" s="49">
        <v>0</v>
      </c>
      <c r="D18" s="51">
        <v>342520</v>
      </c>
      <c r="E18" s="51">
        <v>-44899</v>
      </c>
      <c r="F18" s="49">
        <v>0</v>
      </c>
      <c r="G18" s="51">
        <v>44899</v>
      </c>
      <c r="H18" s="51">
        <v>342520</v>
      </c>
      <c r="I18" s="49">
        <v>0</v>
      </c>
      <c r="J18" s="51">
        <v>342520</v>
      </c>
      <c r="K18" s="35">
        <f t="shared" si="1"/>
        <v>0</v>
      </c>
      <c r="L18" s="35">
        <f t="shared" si="2"/>
        <v>0</v>
      </c>
      <c r="M18" s="35">
        <f t="shared" si="3"/>
        <v>342520</v>
      </c>
      <c r="N18" s="35">
        <f t="shared" si="4"/>
        <v>-44899</v>
      </c>
      <c r="O18" s="35">
        <f t="shared" si="5"/>
        <v>0</v>
      </c>
      <c r="P18" s="35">
        <f t="shared" si="6"/>
        <v>44899</v>
      </c>
      <c r="Q18" s="35">
        <f t="shared" si="7"/>
        <v>342520</v>
      </c>
      <c r="R18" s="35">
        <f t="shared" si="8"/>
        <v>0</v>
      </c>
      <c r="S18" s="35">
        <f t="shared" si="9"/>
        <v>342520</v>
      </c>
      <c r="T18" s="25" t="s">
        <v>142</v>
      </c>
      <c r="U18" s="25" t="s">
        <v>37</v>
      </c>
      <c r="V18" s="18"/>
      <c r="W18" s="18"/>
      <c r="X18" s="18"/>
    </row>
    <row r="19" spans="1:24" x14ac:dyDescent="0.25">
      <c r="A19" s="48" t="s">
        <v>184</v>
      </c>
      <c r="B19" s="51">
        <v>336948</v>
      </c>
      <c r="C19" s="51">
        <v>5981996</v>
      </c>
      <c r="D19" s="51">
        <v>342520</v>
      </c>
      <c r="E19" s="51">
        <v>231560</v>
      </c>
      <c r="F19" s="51">
        <v>260397</v>
      </c>
      <c r="G19" s="51">
        <v>-8406823</v>
      </c>
      <c r="H19" s="51">
        <v>-1253402</v>
      </c>
      <c r="I19" s="51">
        <v>-641008</v>
      </c>
      <c r="J19" s="51">
        <v>-1894410</v>
      </c>
      <c r="K19" s="35">
        <f t="shared" si="1"/>
        <v>336948</v>
      </c>
      <c r="L19" s="35">
        <f t="shared" si="2"/>
        <v>5981996</v>
      </c>
      <c r="M19" s="35">
        <f t="shared" si="3"/>
        <v>342520</v>
      </c>
      <c r="N19" s="35">
        <f t="shared" si="4"/>
        <v>231560</v>
      </c>
      <c r="O19" s="35">
        <f t="shared" si="5"/>
        <v>260397</v>
      </c>
      <c r="P19" s="35">
        <f t="shared" si="6"/>
        <v>-8406823</v>
      </c>
      <c r="Q19" s="35">
        <f t="shared" si="7"/>
        <v>-1253402</v>
      </c>
      <c r="R19" s="35">
        <f t="shared" si="8"/>
        <v>-641008</v>
      </c>
      <c r="S19" s="35">
        <f t="shared" si="9"/>
        <v>-1894410</v>
      </c>
      <c r="T19" s="25" t="s">
        <v>116</v>
      </c>
      <c r="U19" s="25" t="s">
        <v>37</v>
      </c>
      <c r="V19" s="18"/>
      <c r="W19" s="18"/>
      <c r="X19" s="18"/>
    </row>
  </sheetData>
  <mergeCells count="1">
    <mergeCell ref="K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F0550-1398-4782-9A7B-A666D170218F}">
  <dimension ref="A1:P28"/>
  <sheetViews>
    <sheetView workbookViewId="0">
      <selection activeCell="A21" sqref="A21:J24"/>
    </sheetView>
  </sheetViews>
  <sheetFormatPr defaultRowHeight="15" x14ac:dyDescent="0.25"/>
  <cols>
    <col min="1" max="1" width="51" bestFit="1" customWidth="1"/>
    <col min="2" max="2" width="14.5703125" customWidth="1"/>
    <col min="3" max="3" width="11" style="3" bestFit="1" customWidth="1"/>
    <col min="4" max="4" width="10.85546875" style="3" bestFit="1" customWidth="1"/>
    <col min="5" max="5" width="9.42578125" bestFit="1" customWidth="1"/>
    <col min="6" max="6" width="11" bestFit="1" customWidth="1"/>
    <col min="7" max="8" width="9.42578125" bestFit="1" customWidth="1"/>
    <col min="9" max="9" width="9.85546875" bestFit="1" customWidth="1"/>
    <col min="10" max="10" width="59.28515625" customWidth="1"/>
    <col min="11" max="12" width="13.85546875" customWidth="1"/>
    <col min="13" max="13" width="12" customWidth="1"/>
    <col min="14" max="14" width="30.140625" bestFit="1" customWidth="1"/>
    <col min="15" max="16" width="9.28515625" customWidth="1"/>
  </cols>
  <sheetData>
    <row r="1" spans="1:16" ht="33.75" x14ac:dyDescent="0.25">
      <c r="A1" s="8" t="s">
        <v>144</v>
      </c>
      <c r="B1" s="18"/>
      <c r="C1" s="82" t="s">
        <v>25</v>
      </c>
      <c r="D1" s="82"/>
      <c r="E1" s="83" t="s">
        <v>1</v>
      </c>
      <c r="F1" s="83"/>
      <c r="G1" s="9" t="s">
        <v>26</v>
      </c>
      <c r="H1" s="84" t="s">
        <v>27</v>
      </c>
      <c r="I1" s="84"/>
      <c r="J1" s="44" t="s">
        <v>2</v>
      </c>
      <c r="K1" s="45" t="s">
        <v>28</v>
      </c>
      <c r="L1" s="46" t="s">
        <v>29</v>
      </c>
      <c r="M1" s="14" t="s">
        <v>30</v>
      </c>
      <c r="N1" s="65" t="s">
        <v>31</v>
      </c>
      <c r="O1" s="43" t="s">
        <v>32</v>
      </c>
      <c r="P1" s="43" t="s">
        <v>33</v>
      </c>
    </row>
    <row r="2" spans="1:16" x14ac:dyDescent="0.25">
      <c r="A2" s="8"/>
      <c r="B2" s="41"/>
      <c r="C2" s="79">
        <v>45838</v>
      </c>
      <c r="D2" s="79">
        <v>45473</v>
      </c>
      <c r="E2" s="73"/>
      <c r="F2" s="73"/>
      <c r="G2" s="74"/>
      <c r="H2" s="74"/>
      <c r="I2" s="74"/>
      <c r="J2" s="75"/>
      <c r="K2" s="76"/>
      <c r="L2" s="76"/>
      <c r="M2" s="77"/>
      <c r="N2" s="78"/>
      <c r="O2" s="75"/>
      <c r="P2" s="43"/>
    </row>
    <row r="3" spans="1:16" x14ac:dyDescent="0.25">
      <c r="A3" s="66" t="s">
        <v>145</v>
      </c>
      <c r="B3" s="20"/>
      <c r="C3" s="21"/>
      <c r="D3" s="21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x14ac:dyDescent="0.25">
      <c r="A4" s="26" t="s">
        <v>132</v>
      </c>
      <c r="B4" s="20"/>
      <c r="C4" s="51">
        <v>-2424980</v>
      </c>
      <c r="D4" s="51">
        <v>-2785874</v>
      </c>
      <c r="E4" s="35">
        <f>C4</f>
        <v>-2424980</v>
      </c>
      <c r="F4" s="35">
        <f>D4</f>
        <v>-2785874</v>
      </c>
      <c r="G4" s="18">
        <v>1</v>
      </c>
      <c r="H4" s="18">
        <f>E4*G4</f>
        <v>-2424980</v>
      </c>
      <c r="I4" s="18">
        <f>F4*G4</f>
        <v>-2785874</v>
      </c>
      <c r="J4" s="25" t="s">
        <v>60</v>
      </c>
      <c r="K4" s="25" t="s">
        <v>37</v>
      </c>
      <c r="L4" s="25" t="s">
        <v>51</v>
      </c>
      <c r="M4" s="18" t="s">
        <v>47</v>
      </c>
      <c r="N4" s="18"/>
      <c r="O4" s="18"/>
      <c r="P4" s="18"/>
    </row>
    <row r="5" spans="1:16" x14ac:dyDescent="0.25">
      <c r="A5" s="26" t="s">
        <v>146</v>
      </c>
      <c r="B5" s="20"/>
      <c r="C5" s="63"/>
      <c r="D5" s="63"/>
      <c r="E5" s="18"/>
      <c r="F5" s="35"/>
      <c r="G5" s="18"/>
      <c r="H5" s="18"/>
      <c r="I5" s="18"/>
      <c r="J5" s="25"/>
      <c r="K5" s="25"/>
      <c r="L5" s="18"/>
      <c r="M5" s="18"/>
      <c r="N5" s="18"/>
      <c r="O5" s="18"/>
      <c r="P5" s="18"/>
    </row>
    <row r="6" spans="1:16" x14ac:dyDescent="0.25">
      <c r="A6" s="22" t="s">
        <v>147</v>
      </c>
      <c r="B6" s="20"/>
      <c r="C6" s="52">
        <v>266039</v>
      </c>
      <c r="D6" s="51">
        <v>158682</v>
      </c>
      <c r="E6" s="35">
        <f>C6*-1</f>
        <v>-266039</v>
      </c>
      <c r="F6" s="35">
        <f>D6*-1</f>
        <v>-158682</v>
      </c>
      <c r="G6" s="18">
        <v>-1</v>
      </c>
      <c r="H6" s="18">
        <f t="shared" ref="H6:H28" si="0">E6*G6</f>
        <v>266039</v>
      </c>
      <c r="I6" s="18">
        <f t="shared" ref="I6:I28" si="1">F6*G6</f>
        <v>158682</v>
      </c>
      <c r="J6" s="25" t="s">
        <v>148</v>
      </c>
      <c r="K6" s="72" t="s">
        <v>37</v>
      </c>
      <c r="L6" s="72" t="s">
        <v>51</v>
      </c>
      <c r="M6" s="72" t="s">
        <v>47</v>
      </c>
      <c r="N6" s="18"/>
      <c r="O6" s="18"/>
      <c r="P6" s="18"/>
    </row>
    <row r="7" spans="1:16" x14ac:dyDescent="0.25">
      <c r="A7" s="22" t="s">
        <v>45</v>
      </c>
      <c r="B7" s="20">
        <v>10</v>
      </c>
      <c r="C7" s="51">
        <v>101535</v>
      </c>
      <c r="D7" s="51">
        <v>52607</v>
      </c>
      <c r="E7" s="35">
        <f t="shared" ref="E7:F28" si="2">C7</f>
        <v>101535</v>
      </c>
      <c r="F7" s="35">
        <f t="shared" si="2"/>
        <v>52607</v>
      </c>
      <c r="G7" s="18">
        <v>1</v>
      </c>
      <c r="H7" s="18">
        <f t="shared" si="0"/>
        <v>101535</v>
      </c>
      <c r="I7" s="18">
        <f t="shared" si="1"/>
        <v>52607</v>
      </c>
      <c r="J7" s="25" t="s">
        <v>149</v>
      </c>
      <c r="K7" s="25" t="s">
        <v>51</v>
      </c>
      <c r="L7" s="25" t="s">
        <v>51</v>
      </c>
      <c r="M7" s="18" t="s">
        <v>38</v>
      </c>
      <c r="N7" s="18"/>
      <c r="O7" s="18"/>
      <c r="P7" s="18"/>
    </row>
    <row r="8" spans="1:16" x14ac:dyDescent="0.25">
      <c r="A8" s="22" t="s">
        <v>187</v>
      </c>
      <c r="B8" s="20"/>
      <c r="C8" s="51">
        <v>317430</v>
      </c>
      <c r="D8" s="51">
        <v>11244</v>
      </c>
      <c r="E8" s="35">
        <f t="shared" ref="E8" si="3">C8</f>
        <v>317430</v>
      </c>
      <c r="F8" s="35">
        <f t="shared" ref="F8" si="4">D8</f>
        <v>11244</v>
      </c>
      <c r="G8" s="18">
        <v>1</v>
      </c>
      <c r="H8" s="18">
        <f t="shared" ref="H8" si="5">E8*G8</f>
        <v>317430</v>
      </c>
      <c r="I8" s="18">
        <f t="shared" ref="I8" si="6">F8*G8</f>
        <v>11244</v>
      </c>
      <c r="J8" s="25" t="s">
        <v>188</v>
      </c>
      <c r="K8" s="25" t="s">
        <v>51</v>
      </c>
      <c r="L8" s="25" t="s">
        <v>51</v>
      </c>
      <c r="M8" s="18" t="s">
        <v>38</v>
      </c>
      <c r="N8" s="18"/>
      <c r="O8" s="18"/>
      <c r="P8" s="18"/>
    </row>
    <row r="9" spans="1:16" x14ac:dyDescent="0.25">
      <c r="A9" s="22" t="s">
        <v>150</v>
      </c>
      <c r="B9" s="20"/>
      <c r="C9" s="51">
        <v>355182</v>
      </c>
      <c r="D9" s="51">
        <v>6870</v>
      </c>
      <c r="E9" s="35">
        <f t="shared" si="2"/>
        <v>355182</v>
      </c>
      <c r="F9" s="35">
        <f t="shared" si="2"/>
        <v>6870</v>
      </c>
      <c r="G9" s="18">
        <v>1</v>
      </c>
      <c r="H9" s="18">
        <f t="shared" si="0"/>
        <v>355182</v>
      </c>
      <c r="I9" s="18">
        <f t="shared" si="1"/>
        <v>6870</v>
      </c>
      <c r="J9" s="25" t="s">
        <v>151</v>
      </c>
      <c r="K9" s="25" t="s">
        <v>51</v>
      </c>
      <c r="L9" s="25" t="s">
        <v>51</v>
      </c>
      <c r="M9" s="18" t="s">
        <v>38</v>
      </c>
      <c r="N9" s="18"/>
      <c r="O9" s="18"/>
      <c r="P9" s="18"/>
    </row>
    <row r="10" spans="1:16" x14ac:dyDescent="0.25">
      <c r="A10" s="22" t="s">
        <v>152</v>
      </c>
      <c r="B10" s="20"/>
      <c r="C10" s="49">
        <v>0</v>
      </c>
      <c r="D10" s="49">
        <v>0</v>
      </c>
      <c r="E10" s="35">
        <f t="shared" si="2"/>
        <v>0</v>
      </c>
      <c r="F10" s="35">
        <f t="shared" si="2"/>
        <v>0</v>
      </c>
      <c r="G10" s="18">
        <v>1</v>
      </c>
      <c r="H10" s="18">
        <f t="shared" si="0"/>
        <v>0</v>
      </c>
      <c r="I10" s="18">
        <f t="shared" si="1"/>
        <v>0</v>
      </c>
      <c r="J10" s="25" t="s">
        <v>153</v>
      </c>
      <c r="K10" s="25" t="s">
        <v>51</v>
      </c>
      <c r="L10" s="25" t="s">
        <v>51</v>
      </c>
      <c r="M10" s="18" t="s">
        <v>38</v>
      </c>
      <c r="N10" s="18"/>
      <c r="O10" s="18"/>
      <c r="P10" s="18"/>
    </row>
    <row r="11" spans="1:16" x14ac:dyDescent="0.25">
      <c r="A11" s="26" t="s">
        <v>154</v>
      </c>
      <c r="B11" s="20"/>
      <c r="C11" s="51">
        <v>-1384794</v>
      </c>
      <c r="D11" s="51">
        <v>-2556471</v>
      </c>
      <c r="E11" s="35">
        <f t="shared" si="2"/>
        <v>-1384794</v>
      </c>
      <c r="F11" s="35">
        <f t="shared" si="2"/>
        <v>-2556471</v>
      </c>
      <c r="G11" s="18">
        <v>1</v>
      </c>
      <c r="H11" s="18">
        <f>SUM(H4:H10)</f>
        <v>-1384794</v>
      </c>
      <c r="I11" s="18">
        <f>SUM(I4:I10)</f>
        <v>-2556471</v>
      </c>
      <c r="J11" s="25" t="s">
        <v>155</v>
      </c>
      <c r="K11" s="25"/>
      <c r="L11" s="25" t="s">
        <v>51</v>
      </c>
      <c r="M11" s="18" t="s">
        <v>47</v>
      </c>
      <c r="N11" s="18"/>
      <c r="O11" s="18"/>
      <c r="P11" s="18"/>
    </row>
    <row r="12" spans="1:16" ht="23.25" x14ac:dyDescent="0.25">
      <c r="A12" s="22" t="s">
        <v>156</v>
      </c>
      <c r="B12" s="20"/>
      <c r="C12" s="51">
        <v>34799</v>
      </c>
      <c r="D12" s="51">
        <v>-5100</v>
      </c>
      <c r="E12" s="35">
        <f t="shared" si="2"/>
        <v>34799</v>
      </c>
      <c r="F12" s="35">
        <f t="shared" si="2"/>
        <v>-5100</v>
      </c>
      <c r="G12" s="18">
        <v>1</v>
      </c>
      <c r="H12" s="18">
        <f t="shared" si="0"/>
        <v>34799</v>
      </c>
      <c r="I12" s="18">
        <f t="shared" si="1"/>
        <v>-5100</v>
      </c>
      <c r="J12" s="25" t="s">
        <v>157</v>
      </c>
      <c r="K12" s="25" t="s">
        <v>51</v>
      </c>
      <c r="L12" s="16" t="s">
        <v>53</v>
      </c>
      <c r="M12" s="16" t="s">
        <v>54</v>
      </c>
      <c r="N12" s="18"/>
      <c r="O12" s="18"/>
      <c r="P12" s="18"/>
    </row>
    <row r="13" spans="1:16" x14ac:dyDescent="0.25">
      <c r="A13" s="22" t="s">
        <v>158</v>
      </c>
      <c r="B13" s="20"/>
      <c r="C13" s="51">
        <v>807268</v>
      </c>
      <c r="D13" s="51">
        <v>356325</v>
      </c>
      <c r="E13" s="35">
        <f t="shared" si="2"/>
        <v>807268</v>
      </c>
      <c r="F13" s="35">
        <f t="shared" si="2"/>
        <v>356325</v>
      </c>
      <c r="G13" s="18">
        <v>1</v>
      </c>
      <c r="H13" s="18">
        <f t="shared" si="0"/>
        <v>807268</v>
      </c>
      <c r="I13" s="18">
        <f t="shared" si="1"/>
        <v>356325</v>
      </c>
      <c r="J13" s="25" t="s">
        <v>159</v>
      </c>
      <c r="K13" s="25" t="s">
        <v>51</v>
      </c>
      <c r="L13" s="25" t="s">
        <v>51</v>
      </c>
      <c r="M13" s="18" t="s">
        <v>38</v>
      </c>
      <c r="N13" s="18"/>
      <c r="O13" s="18"/>
      <c r="P13" s="18"/>
    </row>
    <row r="14" spans="1:16" x14ac:dyDescent="0.25">
      <c r="A14" s="19" t="s">
        <v>160</v>
      </c>
      <c r="B14" s="67"/>
      <c r="C14" s="54">
        <v>-542727</v>
      </c>
      <c r="D14" s="54">
        <v>-2205246</v>
      </c>
      <c r="E14" s="35">
        <f t="shared" si="2"/>
        <v>-542727</v>
      </c>
      <c r="F14" s="35">
        <f t="shared" si="2"/>
        <v>-2205246</v>
      </c>
      <c r="G14" s="18">
        <v>1</v>
      </c>
      <c r="H14" s="18">
        <f>SUM(H11:H13)</f>
        <v>-542727</v>
      </c>
      <c r="I14" s="18">
        <f>SUM(I11:I13)</f>
        <v>-2205246</v>
      </c>
      <c r="J14" s="25" t="s">
        <v>161</v>
      </c>
      <c r="K14" s="25"/>
      <c r="L14" s="25" t="s">
        <v>37</v>
      </c>
      <c r="M14" s="18" t="s">
        <v>47</v>
      </c>
      <c r="N14" s="18"/>
      <c r="O14" s="18"/>
      <c r="P14" s="18"/>
    </row>
    <row r="15" spans="1:16" x14ac:dyDescent="0.25">
      <c r="A15" s="19" t="s">
        <v>162</v>
      </c>
      <c r="B15" s="20"/>
      <c r="C15" s="21"/>
      <c r="D15" s="21"/>
      <c r="E15" s="35"/>
      <c r="F15" s="35"/>
      <c r="G15" s="18"/>
      <c r="H15" s="18"/>
      <c r="I15" s="18"/>
      <c r="J15" s="25"/>
      <c r="K15" s="18"/>
      <c r="L15" s="25"/>
      <c r="M15" s="18"/>
      <c r="N15" s="18"/>
      <c r="O15" s="18"/>
      <c r="P15" s="18"/>
    </row>
    <row r="16" spans="1:16" x14ac:dyDescent="0.25">
      <c r="A16" s="22" t="s">
        <v>189</v>
      </c>
      <c r="B16" s="20"/>
      <c r="C16" s="51">
        <v>609220</v>
      </c>
      <c r="D16" s="51">
        <v>1956427</v>
      </c>
      <c r="E16" s="35">
        <f t="shared" ref="E16" si="7">C16</f>
        <v>609220</v>
      </c>
      <c r="F16" s="35">
        <f t="shared" ref="F16" si="8">D16</f>
        <v>1956427</v>
      </c>
      <c r="G16" s="18">
        <v>1</v>
      </c>
      <c r="H16" s="18">
        <f t="shared" ref="H16:H17" si="9">E16*G16</f>
        <v>609220</v>
      </c>
      <c r="I16" s="18">
        <f t="shared" ref="I16:I17" si="10">F16*G16</f>
        <v>1956427</v>
      </c>
      <c r="J16" s="25" t="s">
        <v>191</v>
      </c>
      <c r="K16" s="25" t="s">
        <v>51</v>
      </c>
      <c r="L16" s="25" t="s">
        <v>51</v>
      </c>
      <c r="M16" s="18" t="s">
        <v>38</v>
      </c>
      <c r="N16" s="18"/>
      <c r="O16" s="18"/>
      <c r="P16" s="18"/>
    </row>
    <row r="17" spans="1:16" x14ac:dyDescent="0.25">
      <c r="A17" s="22" t="s">
        <v>190</v>
      </c>
      <c r="B17" s="20"/>
      <c r="C17" s="49">
        <v>0</v>
      </c>
      <c r="D17" s="51">
        <v>-80847</v>
      </c>
      <c r="E17" s="35">
        <f>C17*-1</f>
        <v>0</v>
      </c>
      <c r="F17" s="35">
        <f>D17*-1</f>
        <v>80847</v>
      </c>
      <c r="G17" s="18">
        <v>-1</v>
      </c>
      <c r="H17" s="18">
        <f t="shared" si="9"/>
        <v>0</v>
      </c>
      <c r="I17" s="18">
        <f t="shared" si="10"/>
        <v>-80847</v>
      </c>
      <c r="J17" s="25" t="s">
        <v>192</v>
      </c>
      <c r="K17" s="72" t="s">
        <v>37</v>
      </c>
      <c r="L17" s="72" t="s">
        <v>37</v>
      </c>
      <c r="M17" s="72" t="s">
        <v>38</v>
      </c>
      <c r="N17" s="18"/>
      <c r="O17" s="18"/>
      <c r="P17" s="18"/>
    </row>
    <row r="18" spans="1:16" x14ac:dyDescent="0.25">
      <c r="A18" s="22" t="s">
        <v>163</v>
      </c>
      <c r="B18" s="41">
        <v>17</v>
      </c>
      <c r="C18" s="49">
        <v>0</v>
      </c>
      <c r="D18" s="51">
        <v>351919</v>
      </c>
      <c r="E18" s="35">
        <f t="shared" si="2"/>
        <v>0</v>
      </c>
      <c r="F18" s="35">
        <f t="shared" si="2"/>
        <v>351919</v>
      </c>
      <c r="G18" s="18">
        <v>1</v>
      </c>
      <c r="H18" s="18">
        <f t="shared" si="0"/>
        <v>0</v>
      </c>
      <c r="I18" s="18">
        <f t="shared" si="1"/>
        <v>351919</v>
      </c>
      <c r="J18" s="25" t="s">
        <v>164</v>
      </c>
      <c r="K18" s="25" t="s">
        <v>51</v>
      </c>
      <c r="L18" s="25" t="s">
        <v>51</v>
      </c>
      <c r="M18" s="18" t="s">
        <v>38</v>
      </c>
      <c r="N18" s="18"/>
      <c r="O18" s="18"/>
      <c r="P18" s="18"/>
    </row>
    <row r="19" spans="1:16" x14ac:dyDescent="0.25">
      <c r="A19" s="22" t="s">
        <v>165</v>
      </c>
      <c r="B19" s="41">
        <v>17</v>
      </c>
      <c r="C19" s="49">
        <v>0</v>
      </c>
      <c r="D19" s="51">
        <v>195713</v>
      </c>
      <c r="E19" s="35">
        <f t="shared" si="2"/>
        <v>0</v>
      </c>
      <c r="F19" s="35">
        <f t="shared" si="2"/>
        <v>195713</v>
      </c>
      <c r="G19" s="18">
        <v>1</v>
      </c>
      <c r="H19" s="18">
        <f t="shared" si="0"/>
        <v>0</v>
      </c>
      <c r="I19" s="18">
        <f t="shared" si="1"/>
        <v>195713</v>
      </c>
      <c r="J19" s="25" t="s">
        <v>166</v>
      </c>
      <c r="K19" s="25" t="s">
        <v>51</v>
      </c>
      <c r="L19" s="25" t="s">
        <v>51</v>
      </c>
      <c r="M19" s="18" t="s">
        <v>38</v>
      </c>
      <c r="N19" s="18"/>
      <c r="O19" s="18"/>
      <c r="P19" s="18"/>
    </row>
    <row r="20" spans="1:16" x14ac:dyDescent="0.25">
      <c r="A20" s="19" t="s">
        <v>167</v>
      </c>
      <c r="B20" s="41"/>
      <c r="C20" s="54">
        <v>609220</v>
      </c>
      <c r="D20" s="54">
        <v>2423212</v>
      </c>
      <c r="E20" s="35">
        <f t="shared" si="2"/>
        <v>609220</v>
      </c>
      <c r="F20" s="35">
        <f t="shared" si="2"/>
        <v>2423212</v>
      </c>
      <c r="G20" s="18">
        <v>1</v>
      </c>
      <c r="H20" s="18">
        <f>SUM(H18:H19)</f>
        <v>0</v>
      </c>
      <c r="I20" s="18">
        <f>SUM(I18:I19)</f>
        <v>547632</v>
      </c>
      <c r="J20" s="25" t="s">
        <v>168</v>
      </c>
      <c r="K20" s="25" t="s">
        <v>51</v>
      </c>
      <c r="L20" s="25" t="s">
        <v>51</v>
      </c>
      <c r="M20" s="18" t="s">
        <v>38</v>
      </c>
      <c r="N20" s="18"/>
      <c r="O20" s="18"/>
      <c r="P20" s="18"/>
    </row>
    <row r="21" spans="1:16" x14ac:dyDescent="0.25">
      <c r="A21" s="19" t="s">
        <v>169</v>
      </c>
      <c r="B21" s="20"/>
      <c r="C21" s="21"/>
      <c r="D21" s="21"/>
      <c r="E21" s="35"/>
      <c r="F21" s="35"/>
      <c r="G21" s="18"/>
      <c r="H21" s="18"/>
      <c r="I21" s="18"/>
      <c r="J21" s="25"/>
      <c r="K21" s="25"/>
      <c r="L21" s="25"/>
      <c r="M21" s="18"/>
      <c r="N21" s="18"/>
      <c r="O21" s="18"/>
      <c r="P21" s="18"/>
    </row>
    <row r="22" spans="1:16" x14ac:dyDescent="0.25">
      <c r="A22" s="68" t="s">
        <v>194</v>
      </c>
      <c r="B22" s="20"/>
      <c r="C22" s="49">
        <v>0</v>
      </c>
      <c r="D22" s="51">
        <v>-74597</v>
      </c>
      <c r="E22" s="35">
        <f>C22*-1</f>
        <v>0</v>
      </c>
      <c r="F22" s="35">
        <f>D22*-1</f>
        <v>74597</v>
      </c>
      <c r="G22" s="18">
        <v>-1</v>
      </c>
      <c r="H22" s="18">
        <f t="shared" si="0"/>
        <v>0</v>
      </c>
      <c r="I22" s="18">
        <f t="shared" si="1"/>
        <v>-74597</v>
      </c>
      <c r="J22" s="25" t="s">
        <v>211</v>
      </c>
      <c r="K22" s="72" t="s">
        <v>37</v>
      </c>
      <c r="L22" s="72" t="s">
        <v>37</v>
      </c>
      <c r="M22" s="72" t="s">
        <v>38</v>
      </c>
      <c r="N22" s="18" t="s">
        <v>170</v>
      </c>
      <c r="O22" s="18"/>
      <c r="P22" s="18"/>
    </row>
    <row r="23" spans="1:16" x14ac:dyDescent="0.25">
      <c r="A23" s="68" t="s">
        <v>193</v>
      </c>
      <c r="B23" s="41">
        <v>10</v>
      </c>
      <c r="C23" s="51">
        <v>-119721</v>
      </c>
      <c r="D23" s="51">
        <v>-496006</v>
      </c>
      <c r="E23" s="35">
        <f>C23*-1</f>
        <v>119721</v>
      </c>
      <c r="F23" s="35">
        <f>D23*-1</f>
        <v>496006</v>
      </c>
      <c r="G23" s="18">
        <v>-1</v>
      </c>
      <c r="H23" s="18">
        <f t="shared" si="0"/>
        <v>-119721</v>
      </c>
      <c r="I23" s="18">
        <f t="shared" si="1"/>
        <v>-496006</v>
      </c>
      <c r="J23" s="25" t="s">
        <v>171</v>
      </c>
      <c r="K23" s="72" t="s">
        <v>37</v>
      </c>
      <c r="L23" s="72" t="s">
        <v>37</v>
      </c>
      <c r="M23" s="72" t="s">
        <v>38</v>
      </c>
      <c r="N23" s="18"/>
      <c r="O23" s="18"/>
      <c r="P23" s="18"/>
    </row>
    <row r="24" spans="1:16" x14ac:dyDescent="0.25">
      <c r="A24" s="19" t="s">
        <v>172</v>
      </c>
      <c r="B24" s="67"/>
      <c r="C24" s="54">
        <v>-119721</v>
      </c>
      <c r="D24" s="54">
        <v>-570603</v>
      </c>
      <c r="E24" s="35">
        <f t="shared" si="2"/>
        <v>-119721</v>
      </c>
      <c r="F24" s="35">
        <f t="shared" si="2"/>
        <v>-570603</v>
      </c>
      <c r="G24" s="18">
        <v>1</v>
      </c>
      <c r="H24" s="18">
        <f>SUM(H22:H23)</f>
        <v>-119721</v>
      </c>
      <c r="I24" s="18">
        <f>SUM(I22:I23)</f>
        <v>-570603</v>
      </c>
      <c r="J24" s="25" t="s">
        <v>170</v>
      </c>
      <c r="K24" s="25" t="s">
        <v>51</v>
      </c>
      <c r="L24" s="25" t="s">
        <v>37</v>
      </c>
      <c r="M24" s="18" t="s">
        <v>47</v>
      </c>
      <c r="O24" s="16"/>
      <c r="P24" s="18"/>
    </row>
    <row r="25" spans="1:16" x14ac:dyDescent="0.25">
      <c r="A25" s="26" t="s">
        <v>173</v>
      </c>
      <c r="B25" s="20"/>
      <c r="C25" s="51">
        <v>-53228</v>
      </c>
      <c r="D25" s="51">
        <v>-352637</v>
      </c>
      <c r="E25" s="35">
        <f t="shared" si="2"/>
        <v>-53228</v>
      </c>
      <c r="F25" s="35">
        <f t="shared" si="2"/>
        <v>-352637</v>
      </c>
      <c r="G25" s="18">
        <v>1</v>
      </c>
      <c r="H25" s="18">
        <f t="shared" si="0"/>
        <v>-53228</v>
      </c>
      <c r="I25" s="18">
        <f t="shared" si="1"/>
        <v>-352637</v>
      </c>
      <c r="J25" s="25" t="s">
        <v>174</v>
      </c>
      <c r="K25" s="25" t="s">
        <v>51</v>
      </c>
      <c r="L25" s="25" t="s">
        <v>37</v>
      </c>
      <c r="M25" s="18" t="s">
        <v>47</v>
      </c>
      <c r="N25" s="18"/>
      <c r="O25" s="18"/>
      <c r="P25" s="18"/>
    </row>
    <row r="26" spans="1:16" x14ac:dyDescent="0.25">
      <c r="A26" s="26" t="s">
        <v>175</v>
      </c>
      <c r="B26" s="20"/>
      <c r="C26" s="51">
        <v>61116</v>
      </c>
      <c r="D26" s="51">
        <v>411696</v>
      </c>
      <c r="E26" s="35">
        <f t="shared" si="2"/>
        <v>61116</v>
      </c>
      <c r="F26" s="35">
        <f t="shared" si="2"/>
        <v>411696</v>
      </c>
      <c r="G26" s="18">
        <v>1</v>
      </c>
      <c r="H26" s="18">
        <f t="shared" si="0"/>
        <v>61116</v>
      </c>
      <c r="I26" s="18">
        <f t="shared" si="1"/>
        <v>411696</v>
      </c>
      <c r="J26" s="25" t="s">
        <v>89</v>
      </c>
      <c r="K26" s="25" t="s">
        <v>51</v>
      </c>
      <c r="L26" s="25" t="s">
        <v>51</v>
      </c>
      <c r="M26" s="18" t="s">
        <v>38</v>
      </c>
      <c r="N26" s="18"/>
      <c r="O26" s="18"/>
      <c r="P26" s="18"/>
    </row>
    <row r="27" spans="1:16" x14ac:dyDescent="0.25">
      <c r="A27" s="26" t="s">
        <v>150</v>
      </c>
      <c r="B27" s="20"/>
      <c r="C27" s="49">
        <v>-721</v>
      </c>
      <c r="D27" s="51">
        <v>2057</v>
      </c>
      <c r="E27" s="35">
        <f t="shared" si="2"/>
        <v>-721</v>
      </c>
      <c r="F27" s="35">
        <f t="shared" si="2"/>
        <v>2057</v>
      </c>
      <c r="G27" s="18">
        <v>1</v>
      </c>
      <c r="H27" s="18">
        <f t="shared" si="0"/>
        <v>-721</v>
      </c>
      <c r="I27" s="18">
        <f t="shared" si="1"/>
        <v>2057</v>
      </c>
      <c r="J27" s="25" t="s">
        <v>176</v>
      </c>
      <c r="K27" s="25" t="s">
        <v>51</v>
      </c>
      <c r="L27" s="25" t="s">
        <v>37</v>
      </c>
      <c r="M27" s="18" t="s">
        <v>47</v>
      </c>
      <c r="N27" s="18"/>
      <c r="O27" s="18"/>
      <c r="P27" s="18"/>
    </row>
    <row r="28" spans="1:16" x14ac:dyDescent="0.25">
      <c r="A28" s="19" t="s">
        <v>195</v>
      </c>
      <c r="B28" s="41">
        <v>13</v>
      </c>
      <c r="C28" s="54">
        <v>7167</v>
      </c>
      <c r="D28" s="54">
        <v>61116</v>
      </c>
      <c r="E28" s="35">
        <f t="shared" si="2"/>
        <v>7167</v>
      </c>
      <c r="F28" s="35">
        <f t="shared" si="2"/>
        <v>61116</v>
      </c>
      <c r="G28" s="18">
        <v>1</v>
      </c>
      <c r="H28" s="18">
        <f t="shared" si="0"/>
        <v>7167</v>
      </c>
      <c r="I28" s="18">
        <f t="shared" si="1"/>
        <v>61116</v>
      </c>
      <c r="J28" s="25" t="s">
        <v>89</v>
      </c>
      <c r="K28" s="25" t="s">
        <v>51</v>
      </c>
      <c r="L28" s="25" t="s">
        <v>51</v>
      </c>
      <c r="M28" s="18" t="s">
        <v>38</v>
      </c>
      <c r="N28" s="18"/>
      <c r="O28" s="18"/>
      <c r="P28" s="18"/>
    </row>
  </sheetData>
  <mergeCells count="3">
    <mergeCell ref="C1:D1"/>
    <mergeCell ref="E1:F1"/>
    <mergeCell ref="H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621D-2EF5-4E7F-B717-F2CA1C614560}">
  <dimension ref="A1:E13"/>
  <sheetViews>
    <sheetView workbookViewId="0"/>
  </sheetViews>
  <sheetFormatPr defaultRowHeight="15" x14ac:dyDescent="0.25"/>
  <cols>
    <col min="1" max="1" width="25.28515625" style="3" customWidth="1"/>
    <col min="2" max="5" width="60.140625" style="3" customWidth="1"/>
    <col min="6" max="16384" width="9.140625" style="3"/>
  </cols>
  <sheetData>
    <row r="1" spans="1:5" x14ac:dyDescent="0.25">
      <c r="A1" s="89" t="s">
        <v>212</v>
      </c>
      <c r="B1" s="89" t="s">
        <v>213</v>
      </c>
      <c r="C1" s="89" t="s">
        <v>214</v>
      </c>
      <c r="D1" s="89" t="s">
        <v>215</v>
      </c>
      <c r="E1" s="89" t="s">
        <v>216</v>
      </c>
    </row>
    <row r="2" spans="1:5" ht="90" x14ac:dyDescent="0.25">
      <c r="A2" s="92">
        <v>1</v>
      </c>
      <c r="B2" s="1" t="s">
        <v>220</v>
      </c>
      <c r="C2" s="90" t="s">
        <v>217</v>
      </c>
      <c r="D2" s="91" t="s">
        <v>218</v>
      </c>
      <c r="E2" s="91" t="s">
        <v>219</v>
      </c>
    </row>
    <row r="3" spans="1:5" ht="30" x14ac:dyDescent="0.25">
      <c r="A3" s="1"/>
      <c r="B3" s="1" t="s">
        <v>221</v>
      </c>
      <c r="C3" s="1"/>
      <c r="D3" s="1"/>
      <c r="E3" s="1"/>
    </row>
    <row r="4" spans="1:5" x14ac:dyDescent="0.25">
      <c r="A4" s="1"/>
      <c r="B4" s="1" t="s">
        <v>222</v>
      </c>
      <c r="C4" s="1"/>
      <c r="D4" s="1"/>
      <c r="E4" s="1"/>
    </row>
    <row r="5" spans="1:5" ht="60" x14ac:dyDescent="0.25">
      <c r="A5" s="1"/>
      <c r="B5" s="1" t="s">
        <v>223</v>
      </c>
      <c r="C5" s="1"/>
      <c r="D5" s="1"/>
      <c r="E5" s="1"/>
    </row>
    <row r="6" spans="1:5" x14ac:dyDescent="0.25">
      <c r="A6" s="1"/>
      <c r="B6" s="1" t="s">
        <v>224</v>
      </c>
      <c r="C6" s="1"/>
      <c r="D6" s="1"/>
      <c r="E6" s="1"/>
    </row>
    <row r="7" spans="1:5" ht="30" x14ac:dyDescent="0.25">
      <c r="A7" s="92">
        <v>2</v>
      </c>
      <c r="B7" s="1" t="s">
        <v>225</v>
      </c>
      <c r="C7" s="1" t="s">
        <v>224</v>
      </c>
      <c r="D7" s="91" t="s">
        <v>218</v>
      </c>
      <c r="E7" s="1"/>
    </row>
    <row r="8" spans="1:5" ht="45" x14ac:dyDescent="0.25">
      <c r="A8" s="92"/>
      <c r="B8" s="1" t="s">
        <v>226</v>
      </c>
      <c r="C8" s="1"/>
      <c r="D8" s="1"/>
      <c r="E8" s="1"/>
    </row>
    <row r="9" spans="1:5" ht="60" x14ac:dyDescent="0.25">
      <c r="A9" s="92"/>
      <c r="B9" s="1" t="s">
        <v>223</v>
      </c>
      <c r="C9" s="1"/>
      <c r="D9" s="1"/>
      <c r="E9" s="1"/>
    </row>
    <row r="10" spans="1:5" x14ac:dyDescent="0.25">
      <c r="A10" s="92"/>
      <c r="B10" s="1" t="s">
        <v>224</v>
      </c>
      <c r="C10" s="1"/>
      <c r="D10" s="1"/>
      <c r="E10" s="1"/>
    </row>
    <row r="11" spans="1:5" ht="30" x14ac:dyDescent="0.25">
      <c r="A11" s="92">
        <v>3</v>
      </c>
      <c r="B11" s="1" t="s">
        <v>227</v>
      </c>
      <c r="C11" s="1" t="s">
        <v>224</v>
      </c>
      <c r="D11" s="91" t="s">
        <v>218</v>
      </c>
      <c r="E11" s="1"/>
    </row>
    <row r="12" spans="1:5" ht="45" x14ac:dyDescent="0.25">
      <c r="A12" s="1"/>
      <c r="B12" s="1" t="s">
        <v>226</v>
      </c>
      <c r="C12" s="1"/>
      <c r="D12" s="1"/>
      <c r="E12" s="1"/>
    </row>
    <row r="13" spans="1:5" ht="60" x14ac:dyDescent="0.25">
      <c r="A13" s="1"/>
      <c r="B13" s="1" t="s">
        <v>228</v>
      </c>
      <c r="C13" s="1"/>
      <c r="D13" s="1"/>
      <c r="E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Mandatory</vt:lpstr>
      <vt:lpstr>CI</vt:lpstr>
      <vt:lpstr>BS</vt:lpstr>
      <vt:lpstr>EQ</vt:lpstr>
      <vt:lpstr>CF</vt:lpstr>
      <vt:lpstr>Validation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Muthazhagan V N.</dc:creator>
  <cp:lastModifiedBy>1</cp:lastModifiedBy>
  <dcterms:created xsi:type="dcterms:W3CDTF">2015-06-05T18:17:20Z</dcterms:created>
  <dcterms:modified xsi:type="dcterms:W3CDTF">2025-11-07T14:18:41Z</dcterms:modified>
</cp:coreProperties>
</file>