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Clientes\COMPANIA ARGENTINA DE COMODORO RIVADAVIA\Auditoria\32. 30-09-25\CNV\"/>
    </mc:Choice>
  </mc:AlternateContent>
  <xr:revisionPtr revIDLastSave="0" documentId="13_ncr:1_{D5A0A0C5-6F22-45EE-838D-3A954EEE4A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ados Contables - NIIF" sheetId="1" r:id="rId1"/>
  </sheets>
  <definedNames>
    <definedName name="_xlnm._FilterDatabase" localSheetId="0" hidden="1">'Estados Contables - NIIF'!$A$1:$C$1</definedName>
    <definedName name="ActivoCorriente">'Estados Contables - NIIF'!$C$2:$C$6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9" i="1" l="1"/>
  <c r="C40" i="1" l="1"/>
  <c r="C47" i="1" s="1"/>
  <c r="C82" i="1" s="1"/>
  <c r="C62" i="1" l="1"/>
  <c r="C7" i="1" l="1"/>
  <c r="C13" i="1"/>
  <c r="C21" i="1"/>
  <c r="C25" i="1" s="1"/>
  <c r="C30" i="1"/>
  <c r="C35" i="1"/>
  <c r="C78" i="1"/>
  <c r="C81" i="1" l="1"/>
  <c r="C36" i="1"/>
  <c r="C37" i="1" s="1"/>
  <c r="C69" i="1"/>
  <c r="C75" i="1"/>
  <c r="C68" i="1"/>
  <c r="C14" i="1"/>
  <c r="C52" i="1"/>
  <c r="C70" i="1" l="1"/>
  <c r="C74" i="1"/>
  <c r="C54" i="1"/>
  <c r="C56" i="1" s="1"/>
  <c r="C73" i="1" s="1"/>
  <c r="C83" i="1"/>
  <c r="C71" i="1"/>
  <c r="C76" i="1"/>
  <c r="C58" i="1" l="1"/>
  <c r="C77" i="1" s="1"/>
  <c r="C80" i="1"/>
  <c r="C72" i="1"/>
</calcChain>
</file>

<file path=xl/sharedStrings.xml><?xml version="1.0" encoding="utf-8"?>
<sst xmlns="http://schemas.openxmlformats.org/spreadsheetml/2006/main" count="85" uniqueCount="85">
  <si>
    <t>EBITDA</t>
  </si>
  <si>
    <t>EBIT</t>
  </si>
  <si>
    <t>Monto</t>
  </si>
  <si>
    <t>RECPAM</t>
  </si>
  <si>
    <t>GANANCIA (PERDIDA) BRUTA</t>
  </si>
  <si>
    <t>EFECTIVO Y EQUIVALENTES A EFECTIVO</t>
  </si>
  <si>
    <t>ACTIVOS FINANCIEROS CORRIENTES</t>
  </si>
  <si>
    <t>CUENTAS POR COBRAR CORRIENTES</t>
  </si>
  <si>
    <t>OTROS ACTIVOS NO FINANCIEROS CORRIENTES</t>
  </si>
  <si>
    <t>INVENTARIOS CORRIENTES</t>
  </si>
  <si>
    <t>ACTIVO CORRIENTE</t>
  </si>
  <si>
    <t>ACTIVOS FINANCIEROS NO CORRIENTES</t>
  </si>
  <si>
    <t>CUENTAS POR COBRAR NO CORRIENTES</t>
  </si>
  <si>
    <t>PROPIEDADES PLANTAS Y EQUIPOS</t>
  </si>
  <si>
    <t>OTROS ACTIVOS NO FINANCIEROS NO CORRIENTES</t>
  </si>
  <si>
    <t>ACTIVOS INTANGIBLES</t>
  </si>
  <si>
    <t>ACTIVO NO CORRIENTE</t>
  </si>
  <si>
    <t>TOTAL DEL ACTIVO</t>
  </si>
  <si>
    <t>CAPITAL</t>
  </si>
  <si>
    <t>AJUSTE DE CAPITAL</t>
  </si>
  <si>
    <t>APORTES NO CAPITALIZADOS O CONTRIBUCIONES DE CAPITAL</t>
  </si>
  <si>
    <t>OTROS CONCEPTOS DEL CAPITAL</t>
  </si>
  <si>
    <t>RESERVA LEGAL</t>
  </si>
  <si>
    <t>OTRAS RESERVAS</t>
  </si>
  <si>
    <t>GANANCIAS RESERVADAS</t>
  </si>
  <si>
    <t>INTERESES NO CONTROLANTES</t>
  </si>
  <si>
    <t>RESULTADOS NO ASIGNADOS</t>
  </si>
  <si>
    <t>RESULTADOS INTEGRALES</t>
  </si>
  <si>
    <t>TOTAL PATRIMONIO NETO</t>
  </si>
  <si>
    <t>PASIVOS FINANCIEROS CORRIENTES</t>
  </si>
  <si>
    <t>CUENTAS POR PAGAR CORRIENTES</t>
  </si>
  <si>
    <t>PASIVOS POR IMPUESTOS CORRIENTES</t>
  </si>
  <si>
    <t>OTROS PASIVOS NO FINANCIEROS CORRIENTES</t>
  </si>
  <si>
    <t>PASIVO CORRIENTE</t>
  </si>
  <si>
    <t>PASIVOS FINANCIEROS NO CORRIENTES</t>
  </si>
  <si>
    <t>CUENTAS POR PAGAR NO CORRIENTES</t>
  </si>
  <si>
    <t>PASIVOS POR IMPUESTOS NO CORRIENTES</t>
  </si>
  <si>
    <t>OTROS PASIVOS NO FINANCIEROS NO CORRIENTES</t>
  </si>
  <si>
    <t>PASIVO NO CORRIENTE</t>
  </si>
  <si>
    <t>TOTAL DEL PASIVO</t>
  </si>
  <si>
    <t>TOTAL DEL PASIVO Y PATRIMONIO NETO</t>
  </si>
  <si>
    <t>INGRESOS DE ACTIVIDADES ORDINARIAS</t>
  </si>
  <si>
    <t>COSTO DE VENTAS Y/O SERVICIOS</t>
  </si>
  <si>
    <t>OTROS GASTOS OPERATIVOS</t>
  </si>
  <si>
    <t>OTROS INGRESOS</t>
  </si>
  <si>
    <t>DEPRECIACIONES Y AMORTIZACIONES</t>
  </si>
  <si>
    <t>INGRESOS FINANCIEROS</t>
  </si>
  <si>
    <t>COSTOS FINANCIEROS</t>
  </si>
  <si>
    <t>OTROS RESULTADOS</t>
  </si>
  <si>
    <t>INGRESO (GASTO) POR IMPUESTOS A LAS GANANCIAS</t>
  </si>
  <si>
    <t>TOTAL CAMBIOS EN ACTIVOS Y PASIVOS OPERATIVOS</t>
  </si>
  <si>
    <t>CAPITAL DE TRABAJO</t>
  </si>
  <si>
    <t>SOLVENCIA</t>
  </si>
  <si>
    <t>RENTABILIDAD PATRIMONIO NETO</t>
  </si>
  <si>
    <t>RENTABILIDAD DEL ACTIVO</t>
  </si>
  <si>
    <t>ENDEUDAMIENTO</t>
  </si>
  <si>
    <t>ENDEUDAMIENTO A CORTO PLAZO</t>
  </si>
  <si>
    <t>APALANCAMIENTO</t>
  </si>
  <si>
    <t>MARGEN NETO / VENTAS</t>
  </si>
  <si>
    <t>DEUDA FINANCIERA / EBITDA</t>
  </si>
  <si>
    <t>EBITDA / COSTOS FINANCIEROS</t>
  </si>
  <si>
    <t>HONORARIOS A DIRECTORES Y SINDICOS</t>
  </si>
  <si>
    <t>OTROS GASTOS DE ADMINISTRACION</t>
  </si>
  <si>
    <t>GASTOS DE COMERCIALIZACION Y/O DISTRIBUCION</t>
  </si>
  <si>
    <t>GANANCIA (PERDIDA) DE ACTIVIDADES OPERATIVAS</t>
  </si>
  <si>
    <t>GANANCIA (PERDIDA) ANTES DE IMPUESTOS</t>
  </si>
  <si>
    <t>GANANCIA (PERDIDA)  DEL PERIODO / EJERCICIO</t>
  </si>
  <si>
    <t>OTRO RESULTADO INTEGRAL DEL EJERCICIO / PERIODO</t>
  </si>
  <si>
    <t>RESULTADO INTEGRAL TOTAL  DEL EJERCICIO / PERIODO</t>
  </si>
  <si>
    <t>TOTAL DE ACTIVIDADES DE INVERSION</t>
  </si>
  <si>
    <t>TOTAL DE ACTIVIDADES DE FINANCIACION</t>
  </si>
  <si>
    <t>INCREMENTO (DISMINUCION) NETA DE EFECTIVO Y EQUIVALENTES</t>
  </si>
  <si>
    <t>GANANCIA (PERDIDA) BASICA POR ACCION</t>
  </si>
  <si>
    <t>GANANCIAS (PERDIDA) DILUIDA POR ACCION</t>
  </si>
  <si>
    <t>TOTAL PATRIMONIO NETO DEL EJERCICIO ANTERIOR</t>
  </si>
  <si>
    <t>LIQUIDEZ</t>
  </si>
  <si>
    <t>INMOVILIZACION DEL CAPITAL</t>
  </si>
  <si>
    <t>ANALISIS DU-PONT</t>
  </si>
  <si>
    <t>Nro</t>
  </si>
  <si>
    <t>Rubro</t>
  </si>
  <si>
    <t>GANANCIA (PERDIDA)  DEL PERIODO / EJERCICIO OPERACIONES CONTINUADAS</t>
  </si>
  <si>
    <t>GANANCIA (PERDIDA)  DEL PERIODO / EJERCICIO OPERACIONES DISCONTINUADAS</t>
  </si>
  <si>
    <t>PRUEBA ACIDA</t>
  </si>
  <si>
    <t>COBERTURA DE GASTOS FINANCIEROS</t>
  </si>
  <si>
    <t>ROTACION DE 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</si>
</sst>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quotePrefix="1" applyFont="1" applyBorder="1" applyAlignment="1">
      <alignment vertical="center" wrapText="1"/>
    </xf>
    <xf numFmtId="0" fontId="2" fillId="2" borderId="1" xfId="0" quotePrefix="1" applyFont="1" applyFill="1" applyBorder="1" applyAlignment="1">
      <alignment vertical="center" wrapText="1"/>
    </xf>
    <xf numFmtId="164" fontId="2" fillId="3" borderId="1" xfId="1" applyFont="1" applyFill="1" applyBorder="1" applyAlignment="1" applyProtection="1">
      <alignment horizontal="center" vertical="center" wrapText="1"/>
    </xf>
    <xf numFmtId="164" fontId="2" fillId="0" borderId="1" xfId="1" applyFont="1" applyBorder="1" applyAlignment="1" applyProtection="1">
      <alignment horizontal="left" vertical="center" wrapText="1"/>
      <protection locked="0"/>
    </xf>
    <xf numFmtId="164" fontId="2" fillId="2" borderId="1" xfId="1" applyFont="1" applyFill="1" applyBorder="1" applyAlignment="1" applyProtection="1">
      <alignment horizontal="left" vertical="center" wrapText="1"/>
    </xf>
    <xf numFmtId="164" fontId="2" fillId="2" borderId="1" xfId="1" applyFont="1" applyFill="1" applyBorder="1" applyAlignment="1" applyProtection="1">
      <alignment horizontal="right" vertical="center" wrapText="1"/>
    </xf>
    <xf numFmtId="164" fontId="2" fillId="0" borderId="0" xfId="1" applyFont="1" applyAlignment="1" applyProtection="1">
      <alignment horizontal="left" vertical="center" wrapText="1"/>
    </xf>
    <xf numFmtId="164" fontId="2" fillId="0" borderId="0" xfId="1" applyFont="1" applyAlignment="1" applyProtection="1">
      <alignment horizontal="left" vertical="center" wrapText="1"/>
      <protection locked="0"/>
    </xf>
  </cellXfs>
  <cellStyles count="2">
    <cellStyle name="Millares" xfId="1" builtinId="3"/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showGridLines="0" tabSelected="1" zoomScaleNormal="100" workbookViewId="0">
      <pane ySplit="1" topLeftCell="A2" activePane="bottomLeft" state="frozen"/>
      <selection pane="bottomLeft" activeCell="C43" sqref="C43"/>
    </sheetView>
  </sheetViews>
  <sheetFormatPr baseColWidth="10" defaultColWidth="8.77734375" defaultRowHeight="13.8" x14ac:dyDescent="0.3"/>
  <cols>
    <col min="1" max="1" width="7.77734375" style="9" customWidth="1"/>
    <col min="2" max="2" width="65.77734375" style="10" customWidth="1"/>
    <col min="3" max="3" width="16.77734375" style="18" customWidth="1"/>
    <col min="4" max="16384" width="8.77734375" style="11"/>
  </cols>
  <sheetData>
    <row r="1" spans="1:3" x14ac:dyDescent="0.3">
      <c r="A1" s="1" t="s">
        <v>78</v>
      </c>
      <c r="B1" s="2" t="s">
        <v>79</v>
      </c>
      <c r="C1" s="14" t="s">
        <v>2</v>
      </c>
    </row>
    <row r="2" spans="1:3" x14ac:dyDescent="0.3">
      <c r="A2" s="3">
        <v>1122500</v>
      </c>
      <c r="B2" s="4" t="s">
        <v>5</v>
      </c>
      <c r="C2" s="15">
        <v>42736577</v>
      </c>
    </row>
    <row r="3" spans="1:3" x14ac:dyDescent="0.3">
      <c r="A3" s="3">
        <v>1122300</v>
      </c>
      <c r="B3" s="4" t="s">
        <v>6</v>
      </c>
      <c r="C3" s="15">
        <v>8142212</v>
      </c>
    </row>
    <row r="4" spans="1:3" x14ac:dyDescent="0.3">
      <c r="A4" s="3">
        <v>1121999</v>
      </c>
      <c r="B4" s="4" t="s">
        <v>7</v>
      </c>
      <c r="C4" s="15">
        <v>123390000</v>
      </c>
    </row>
    <row r="5" spans="1:3" x14ac:dyDescent="0.3">
      <c r="A5" s="3">
        <v>1122400</v>
      </c>
      <c r="B5" s="7" t="s">
        <v>8</v>
      </c>
      <c r="C5" s="15">
        <v>26279320</v>
      </c>
    </row>
    <row r="6" spans="1:3" x14ac:dyDescent="0.3">
      <c r="A6" s="3">
        <v>1120100</v>
      </c>
      <c r="B6" s="4" t="s">
        <v>9</v>
      </c>
      <c r="C6" s="15">
        <v>0</v>
      </c>
    </row>
    <row r="7" spans="1:3" x14ac:dyDescent="0.3">
      <c r="A7" s="5">
        <v>1139999</v>
      </c>
      <c r="B7" s="6" t="s">
        <v>10</v>
      </c>
      <c r="C7" s="16">
        <f>SUM(C2:C6)</f>
        <v>200548109</v>
      </c>
    </row>
    <row r="8" spans="1:3" x14ac:dyDescent="0.3">
      <c r="A8" s="3">
        <v>1112400</v>
      </c>
      <c r="B8" s="7" t="s">
        <v>11</v>
      </c>
      <c r="C8" s="15">
        <v>0</v>
      </c>
    </row>
    <row r="9" spans="1:3" x14ac:dyDescent="0.3">
      <c r="A9" s="3">
        <v>1111999</v>
      </c>
      <c r="B9" s="4" t="s">
        <v>12</v>
      </c>
      <c r="C9" s="15">
        <v>0</v>
      </c>
    </row>
    <row r="10" spans="1:3" x14ac:dyDescent="0.3">
      <c r="A10" s="3">
        <v>1110100</v>
      </c>
      <c r="B10" s="4" t="s">
        <v>13</v>
      </c>
      <c r="C10" s="15">
        <v>1631871485</v>
      </c>
    </row>
    <row r="11" spans="1:3" x14ac:dyDescent="0.3">
      <c r="A11" s="3">
        <v>1112500</v>
      </c>
      <c r="B11" s="7" t="s">
        <v>14</v>
      </c>
      <c r="C11" s="15">
        <v>0</v>
      </c>
    </row>
    <row r="12" spans="1:3" x14ac:dyDescent="0.3">
      <c r="A12" s="3">
        <v>1110200</v>
      </c>
      <c r="B12" s="4" t="s">
        <v>15</v>
      </c>
      <c r="C12" s="15">
        <v>0</v>
      </c>
    </row>
    <row r="13" spans="1:3" x14ac:dyDescent="0.3">
      <c r="A13" s="5">
        <v>1119999</v>
      </c>
      <c r="B13" s="6" t="s">
        <v>16</v>
      </c>
      <c r="C13" s="16">
        <f>SUM(C8:C12)</f>
        <v>1631871485</v>
      </c>
    </row>
    <row r="14" spans="1:3" x14ac:dyDescent="0.3">
      <c r="A14" s="5">
        <v>1999999</v>
      </c>
      <c r="B14" s="6" t="s">
        <v>17</v>
      </c>
      <c r="C14" s="16">
        <f>SUM(C7+C13)</f>
        <v>1832419594</v>
      </c>
    </row>
    <row r="15" spans="1:3" x14ac:dyDescent="0.3">
      <c r="A15" s="3">
        <v>2210999</v>
      </c>
      <c r="B15" s="4" t="s">
        <v>18</v>
      </c>
      <c r="C15" s="15">
        <v>270000</v>
      </c>
    </row>
    <row r="16" spans="1:3" x14ac:dyDescent="0.3">
      <c r="A16" s="3">
        <v>2210300</v>
      </c>
      <c r="B16" s="4" t="s">
        <v>19</v>
      </c>
      <c r="C16" s="15">
        <v>334142659</v>
      </c>
    </row>
    <row r="17" spans="1:3" x14ac:dyDescent="0.3">
      <c r="A17" s="3">
        <v>2210500</v>
      </c>
      <c r="B17" s="4" t="s">
        <v>20</v>
      </c>
      <c r="C17" s="15">
        <v>0</v>
      </c>
    </row>
    <row r="18" spans="1:3" x14ac:dyDescent="0.3">
      <c r="A18" s="3">
        <v>2210900</v>
      </c>
      <c r="B18" s="4" t="s">
        <v>21</v>
      </c>
      <c r="C18" s="15">
        <v>0</v>
      </c>
    </row>
    <row r="19" spans="1:3" x14ac:dyDescent="0.3">
      <c r="A19" s="3">
        <v>2211100</v>
      </c>
      <c r="B19" s="4" t="s">
        <v>22</v>
      </c>
      <c r="C19" s="15">
        <v>15927728</v>
      </c>
    </row>
    <row r="20" spans="1:3" x14ac:dyDescent="0.3">
      <c r="A20" s="3">
        <v>2211200</v>
      </c>
      <c r="B20" s="4" t="s">
        <v>23</v>
      </c>
      <c r="C20" s="15">
        <v>660862079</v>
      </c>
    </row>
    <row r="21" spans="1:3" x14ac:dyDescent="0.3">
      <c r="A21" s="5">
        <v>2211999</v>
      </c>
      <c r="B21" s="6" t="s">
        <v>24</v>
      </c>
      <c r="C21" s="16">
        <f>SUM(C19:C20)</f>
        <v>676789807</v>
      </c>
    </row>
    <row r="22" spans="1:3" x14ac:dyDescent="0.3">
      <c r="A22" s="3">
        <v>2211300</v>
      </c>
      <c r="B22" s="4" t="s">
        <v>25</v>
      </c>
      <c r="C22" s="15">
        <v>0</v>
      </c>
    </row>
    <row r="23" spans="1:3" x14ac:dyDescent="0.3">
      <c r="A23" s="3">
        <v>2212999</v>
      </c>
      <c r="B23" s="4" t="s">
        <v>26</v>
      </c>
      <c r="C23" s="15">
        <v>141858931</v>
      </c>
    </row>
    <row r="24" spans="1:3" x14ac:dyDescent="0.3">
      <c r="A24" s="3">
        <v>2213999</v>
      </c>
      <c r="B24" s="4" t="s">
        <v>27</v>
      </c>
      <c r="C24" s="15">
        <v>0</v>
      </c>
    </row>
    <row r="25" spans="1:3" x14ac:dyDescent="0.3">
      <c r="A25" s="5">
        <v>2299999</v>
      </c>
      <c r="B25" s="6" t="s">
        <v>28</v>
      </c>
      <c r="C25" s="16">
        <f>SUM(C15+C16+C17+C18+C21+C23+C24+C22)</f>
        <v>1153061397</v>
      </c>
    </row>
    <row r="26" spans="1:3" x14ac:dyDescent="0.3">
      <c r="A26" s="3">
        <v>2322200</v>
      </c>
      <c r="B26" s="4" t="s">
        <v>29</v>
      </c>
      <c r="C26" s="15">
        <v>0</v>
      </c>
    </row>
    <row r="27" spans="1:3" x14ac:dyDescent="0.3">
      <c r="A27" s="3">
        <v>2321999</v>
      </c>
      <c r="B27" s="4" t="s">
        <v>30</v>
      </c>
      <c r="C27" s="15">
        <v>2020747</v>
      </c>
    </row>
    <row r="28" spans="1:3" x14ac:dyDescent="0.3">
      <c r="A28" s="3">
        <v>2322100</v>
      </c>
      <c r="B28" s="4" t="s">
        <v>31</v>
      </c>
      <c r="C28" s="15">
        <v>3770832</v>
      </c>
    </row>
    <row r="29" spans="1:3" x14ac:dyDescent="0.3">
      <c r="A29" s="3">
        <v>2322300</v>
      </c>
      <c r="B29" s="4" t="s">
        <v>32</v>
      </c>
      <c r="C29" s="15">
        <v>0</v>
      </c>
    </row>
    <row r="30" spans="1:3" x14ac:dyDescent="0.3">
      <c r="A30" s="5">
        <v>2339999</v>
      </c>
      <c r="B30" s="6" t="s">
        <v>33</v>
      </c>
      <c r="C30" s="16">
        <f>SUM(C26:C29)</f>
        <v>5791579</v>
      </c>
    </row>
    <row r="31" spans="1:3" x14ac:dyDescent="0.3">
      <c r="A31" s="3">
        <v>2312300</v>
      </c>
      <c r="B31" s="4" t="s">
        <v>34</v>
      </c>
      <c r="C31" s="15">
        <v>428578243</v>
      </c>
    </row>
    <row r="32" spans="1:3" x14ac:dyDescent="0.3">
      <c r="A32" s="3">
        <v>2311999</v>
      </c>
      <c r="B32" s="4" t="s">
        <v>35</v>
      </c>
      <c r="C32" s="15">
        <v>0</v>
      </c>
    </row>
    <row r="33" spans="1:3" x14ac:dyDescent="0.3">
      <c r="A33" s="3">
        <v>2312200</v>
      </c>
      <c r="B33" s="4" t="s">
        <v>36</v>
      </c>
      <c r="C33" s="15">
        <v>244988375</v>
      </c>
    </row>
    <row r="34" spans="1:3" x14ac:dyDescent="0.3">
      <c r="A34" s="3">
        <v>2312400</v>
      </c>
      <c r="B34" s="4" t="s">
        <v>37</v>
      </c>
      <c r="C34" s="15">
        <v>0</v>
      </c>
    </row>
    <row r="35" spans="1:3" x14ac:dyDescent="0.3">
      <c r="A35" s="5">
        <v>2319999</v>
      </c>
      <c r="B35" s="6" t="s">
        <v>38</v>
      </c>
      <c r="C35" s="16">
        <f>SUM(C31:C34)</f>
        <v>673566618</v>
      </c>
    </row>
    <row r="36" spans="1:3" x14ac:dyDescent="0.3">
      <c r="A36" s="5">
        <v>2399999</v>
      </c>
      <c r="B36" s="6" t="s">
        <v>39</v>
      </c>
      <c r="C36" s="16">
        <f>SUM(C30+C35)</f>
        <v>679358197</v>
      </c>
    </row>
    <row r="37" spans="1:3" x14ac:dyDescent="0.3">
      <c r="A37" s="5">
        <v>2999999</v>
      </c>
      <c r="B37" s="6" t="s">
        <v>40</v>
      </c>
      <c r="C37" s="16">
        <f>SUM(C25+C36)</f>
        <v>1832419594</v>
      </c>
    </row>
    <row r="38" spans="1:3" x14ac:dyDescent="0.3">
      <c r="A38" s="3">
        <v>3000100</v>
      </c>
      <c r="B38" s="4" t="s">
        <v>41</v>
      </c>
      <c r="C38" s="15">
        <v>63464228</v>
      </c>
    </row>
    <row r="39" spans="1:3" x14ac:dyDescent="0.3">
      <c r="A39" s="3">
        <v>3000200</v>
      </c>
      <c r="B39" s="4" t="s">
        <v>42</v>
      </c>
      <c r="C39" s="15">
        <v>0</v>
      </c>
    </row>
    <row r="40" spans="1:3" x14ac:dyDescent="0.3">
      <c r="A40" s="5">
        <v>3009999</v>
      </c>
      <c r="B40" s="6" t="s">
        <v>4</v>
      </c>
      <c r="C40" s="16">
        <f>SUM(C38:C39)</f>
        <v>63464228</v>
      </c>
    </row>
    <row r="41" spans="1:3" x14ac:dyDescent="0.3">
      <c r="A41" s="3">
        <v>3011301</v>
      </c>
      <c r="B41" s="4" t="s">
        <v>61</v>
      </c>
      <c r="C41" s="15">
        <v>-3057187</v>
      </c>
    </row>
    <row r="42" spans="1:3" x14ac:dyDescent="0.3">
      <c r="A42" s="3">
        <v>3011300</v>
      </c>
      <c r="B42" s="7" t="s">
        <v>62</v>
      </c>
      <c r="C42" s="15">
        <v>-24772317</v>
      </c>
    </row>
    <row r="43" spans="1:3" x14ac:dyDescent="0.3">
      <c r="A43" s="3">
        <v>3011200</v>
      </c>
      <c r="B43" s="7" t="s">
        <v>63</v>
      </c>
      <c r="C43" s="15">
        <v>0</v>
      </c>
    </row>
    <row r="44" spans="1:3" x14ac:dyDescent="0.3">
      <c r="A44" s="3">
        <v>3011400</v>
      </c>
      <c r="B44" s="7" t="s">
        <v>43</v>
      </c>
      <c r="C44" s="15">
        <v>0</v>
      </c>
    </row>
    <row r="45" spans="1:3" x14ac:dyDescent="0.3">
      <c r="A45" s="3">
        <v>3011100</v>
      </c>
      <c r="B45" s="7" t="s">
        <v>44</v>
      </c>
      <c r="C45" s="15">
        <v>76178345</v>
      </c>
    </row>
    <row r="46" spans="1:3" x14ac:dyDescent="0.3">
      <c r="A46" s="3">
        <v>3011600</v>
      </c>
      <c r="B46" s="7" t="s">
        <v>45</v>
      </c>
      <c r="C46" s="15">
        <v>-1002046</v>
      </c>
    </row>
    <row r="47" spans="1:3" x14ac:dyDescent="0.3">
      <c r="A47" s="5">
        <v>3019999</v>
      </c>
      <c r="B47" s="8" t="s">
        <v>64</v>
      </c>
      <c r="C47" s="16">
        <f>SUM(C40:C46)</f>
        <v>110811023</v>
      </c>
    </row>
    <row r="48" spans="1:3" x14ac:dyDescent="0.3">
      <c r="A48" s="3">
        <v>3021400</v>
      </c>
      <c r="B48" s="7" t="s">
        <v>46</v>
      </c>
      <c r="C48" s="19">
        <v>21287439</v>
      </c>
    </row>
    <row r="49" spans="1:3" x14ac:dyDescent="0.3">
      <c r="A49" s="3">
        <v>3021500</v>
      </c>
      <c r="B49" s="7" t="s">
        <v>47</v>
      </c>
      <c r="C49" s="15">
        <v>-35604953</v>
      </c>
    </row>
    <row r="50" spans="1:3" x14ac:dyDescent="0.3">
      <c r="A50" s="3">
        <v>3021800</v>
      </c>
      <c r="B50" s="7" t="s">
        <v>3</v>
      </c>
      <c r="C50" s="15">
        <v>115101920</v>
      </c>
    </row>
    <row r="51" spans="1:3" x14ac:dyDescent="0.3">
      <c r="A51" s="3">
        <v>3021900</v>
      </c>
      <c r="B51" s="7" t="s">
        <v>48</v>
      </c>
      <c r="C51" s="15">
        <v>0</v>
      </c>
    </row>
    <row r="52" spans="1:3" x14ac:dyDescent="0.3">
      <c r="A52" s="5">
        <v>3029999</v>
      </c>
      <c r="B52" s="8" t="s">
        <v>65</v>
      </c>
      <c r="C52" s="16">
        <f>SUM(C47:C51)</f>
        <v>211595429</v>
      </c>
    </row>
    <row r="53" spans="1:3" x14ac:dyDescent="0.3">
      <c r="A53" s="3">
        <v>3031100</v>
      </c>
      <c r="B53" s="7" t="s">
        <v>49</v>
      </c>
      <c r="C53" s="15">
        <v>-69736498</v>
      </c>
    </row>
    <row r="54" spans="1:3" x14ac:dyDescent="0.3">
      <c r="A54" s="5">
        <v>3032000</v>
      </c>
      <c r="B54" s="8" t="s">
        <v>80</v>
      </c>
      <c r="C54" s="16">
        <f>SUM(C52:C53)</f>
        <v>141858931</v>
      </c>
    </row>
    <row r="55" spans="1:3" x14ac:dyDescent="0.3">
      <c r="A55" s="3">
        <v>3041000</v>
      </c>
      <c r="B55" s="7" t="s">
        <v>81</v>
      </c>
      <c r="C55" s="15">
        <v>0</v>
      </c>
    </row>
    <row r="56" spans="1:3" x14ac:dyDescent="0.3">
      <c r="A56" s="5">
        <v>3049999</v>
      </c>
      <c r="B56" s="8" t="s">
        <v>66</v>
      </c>
      <c r="C56" s="16">
        <f>SUM(C54:C55)</f>
        <v>141858931</v>
      </c>
    </row>
    <row r="57" spans="1:3" x14ac:dyDescent="0.3">
      <c r="A57" s="3">
        <v>3061999</v>
      </c>
      <c r="B57" s="7" t="s">
        <v>67</v>
      </c>
      <c r="C57" s="15">
        <v>0</v>
      </c>
    </row>
    <row r="58" spans="1:3" x14ac:dyDescent="0.3">
      <c r="A58" s="5">
        <v>3099999</v>
      </c>
      <c r="B58" s="8" t="s">
        <v>68</v>
      </c>
      <c r="C58" s="16">
        <f>SUM(C56:C57)</f>
        <v>141858931</v>
      </c>
    </row>
    <row r="59" spans="1:3" x14ac:dyDescent="0.3">
      <c r="A59" s="3">
        <v>3241100</v>
      </c>
      <c r="B59" s="7" t="s">
        <v>50</v>
      </c>
      <c r="C59" s="15">
        <v>-3989917</v>
      </c>
    </row>
    <row r="60" spans="1:3" x14ac:dyDescent="0.3">
      <c r="A60" s="3">
        <v>3241200</v>
      </c>
      <c r="B60" s="7" t="s">
        <v>69</v>
      </c>
      <c r="C60" s="15">
        <v>0</v>
      </c>
    </row>
    <row r="61" spans="1:3" x14ac:dyDescent="0.3">
      <c r="A61" s="3">
        <v>3241300</v>
      </c>
      <c r="B61" s="7" t="s">
        <v>70</v>
      </c>
      <c r="C61" s="15">
        <v>0</v>
      </c>
    </row>
    <row r="62" spans="1:3" x14ac:dyDescent="0.3">
      <c r="A62" s="5">
        <v>3240000</v>
      </c>
      <c r="B62" s="6" t="s">
        <v>71</v>
      </c>
      <c r="C62" s="16">
        <f>SUM(C59:C61)</f>
        <v>-3989917</v>
      </c>
    </row>
    <row r="63" spans="1:3" x14ac:dyDescent="0.3">
      <c r="A63" s="3">
        <v>8000000</v>
      </c>
      <c r="B63" s="4" t="s">
        <v>72</v>
      </c>
      <c r="C63" s="15">
        <v>525.4</v>
      </c>
    </row>
    <row r="64" spans="1:3" x14ac:dyDescent="0.3">
      <c r="A64" s="3">
        <v>8000001</v>
      </c>
      <c r="B64" s="4" t="s">
        <v>73</v>
      </c>
      <c r="C64" s="15">
        <v>525.4</v>
      </c>
    </row>
    <row r="65" spans="1:3" x14ac:dyDescent="0.3">
      <c r="A65" s="3">
        <v>8000002</v>
      </c>
      <c r="B65" s="12" t="s">
        <v>74</v>
      </c>
      <c r="C65" s="15">
        <v>1011202466</v>
      </c>
    </row>
    <row r="66" spans="1:3" x14ac:dyDescent="0.3">
      <c r="A66" s="3">
        <v>8000003</v>
      </c>
      <c r="B66" s="12" t="s">
        <v>1</v>
      </c>
      <c r="C66" s="15">
        <v>110811023</v>
      </c>
    </row>
    <row r="67" spans="1:3" x14ac:dyDescent="0.3">
      <c r="A67" s="3">
        <v>8000004</v>
      </c>
      <c r="B67" s="12" t="s">
        <v>0</v>
      </c>
      <c r="C67" s="15">
        <v>109808977</v>
      </c>
    </row>
    <row r="68" spans="1:3" x14ac:dyDescent="0.3">
      <c r="A68" s="5">
        <v>8000005</v>
      </c>
      <c r="B68" s="6" t="s">
        <v>51</v>
      </c>
      <c r="C68" s="16">
        <f>C7-C30</f>
        <v>194756530</v>
      </c>
    </row>
    <row r="69" spans="1:3" x14ac:dyDescent="0.3">
      <c r="A69" s="5">
        <v>8000006</v>
      </c>
      <c r="B69" s="6" t="s">
        <v>75</v>
      </c>
      <c r="C69" s="17">
        <f>IF(OR(C30=0,C30=""),0,C7/C30)</f>
        <v>34.627535772196147</v>
      </c>
    </row>
    <row r="70" spans="1:3" x14ac:dyDescent="0.3">
      <c r="A70" s="5">
        <v>8000007</v>
      </c>
      <c r="B70" s="6" t="s">
        <v>52</v>
      </c>
      <c r="C70" s="17">
        <f>IF(OR(C36=0,C36=""),0,C25/C36)</f>
        <v>1.6972804657275666</v>
      </c>
    </row>
    <row r="71" spans="1:3" x14ac:dyDescent="0.3">
      <c r="A71" s="5">
        <v>8000008</v>
      </c>
      <c r="B71" s="6" t="s">
        <v>76</v>
      </c>
      <c r="C71" s="17">
        <f>IF(OR(C14=0,C14=""),0,C13/C14)</f>
        <v>0.89055557490398674</v>
      </c>
    </row>
    <row r="72" spans="1:3" x14ac:dyDescent="0.3">
      <c r="A72" s="5">
        <v>8000009</v>
      </c>
      <c r="B72" s="6" t="s">
        <v>53</v>
      </c>
      <c r="C72" s="17">
        <f>IF(OR((C25-C65)=0,(C25-C65)=""),0,C56/((C25+C65)/2))</f>
        <v>0.13109208486562435</v>
      </c>
    </row>
    <row r="73" spans="1:3" x14ac:dyDescent="0.3">
      <c r="A73" s="5">
        <v>8000010</v>
      </c>
      <c r="B73" s="6" t="s">
        <v>54</v>
      </c>
      <c r="C73" s="17">
        <f>IF(OR(C14=0,C14=""),0,C56/C14)</f>
        <v>7.741618320634483E-2</v>
      </c>
    </row>
    <row r="74" spans="1:3" x14ac:dyDescent="0.3">
      <c r="A74" s="5">
        <v>8000011</v>
      </c>
      <c r="B74" s="6" t="s">
        <v>55</v>
      </c>
      <c r="C74" s="17">
        <f>IF(OR(C25=0,C25=""),0,C36/C25)</f>
        <v>0.58917781721557361</v>
      </c>
    </row>
    <row r="75" spans="1:3" x14ac:dyDescent="0.3">
      <c r="A75" s="5">
        <v>8000012</v>
      </c>
      <c r="B75" s="6" t="s">
        <v>56</v>
      </c>
      <c r="C75" s="17">
        <f>IF(OR(C25=0,C25=""),0,C30/C25)</f>
        <v>5.0227845759717163E-3</v>
      </c>
    </row>
    <row r="76" spans="1:3" x14ac:dyDescent="0.3">
      <c r="A76" s="5">
        <v>8000013</v>
      </c>
      <c r="B76" s="6" t="s">
        <v>57</v>
      </c>
      <c r="C76" s="17">
        <f>IF(OR(C25=0,C25=""),0,C14/C25)</f>
        <v>1.5891778172155737</v>
      </c>
    </row>
    <row r="77" spans="1:3" x14ac:dyDescent="0.3">
      <c r="A77" s="5">
        <v>8000014</v>
      </c>
      <c r="B77" s="6" t="s">
        <v>58</v>
      </c>
      <c r="C77" s="17">
        <f>IF(OR(C38=0,C38=""),0,C58/C38)</f>
        <v>2.2352581205273623</v>
      </c>
    </row>
    <row r="78" spans="1:3" x14ac:dyDescent="0.3">
      <c r="A78" s="5">
        <v>8000015</v>
      </c>
      <c r="B78" s="6" t="s">
        <v>59</v>
      </c>
      <c r="C78" s="17">
        <f>IF(OR(C67=0,C67=""),0,((C26+C31)/C67))</f>
        <v>3.9029435908505001</v>
      </c>
    </row>
    <row r="79" spans="1:3" x14ac:dyDescent="0.3">
      <c r="A79" s="5">
        <v>8000016</v>
      </c>
      <c r="B79" s="13" t="s">
        <v>60</v>
      </c>
      <c r="C79" s="17">
        <f>IF(OR(C49=0,C49=""),0,C67/C49)</f>
        <v>-3.0840927384456878</v>
      </c>
    </row>
    <row r="80" spans="1:3" x14ac:dyDescent="0.3">
      <c r="A80" s="5">
        <v>8000017</v>
      </c>
      <c r="B80" s="6" t="s">
        <v>77</v>
      </c>
      <c r="C80" s="17">
        <f>IF(OR(C38=0,C38="",C25=0,C25=""),0,((C56/C38)*(C38/C25)))</f>
        <v>0.12302808104502001</v>
      </c>
    </row>
    <row r="81" spans="1:3" x14ac:dyDescent="0.3">
      <c r="A81" s="5">
        <v>8000027</v>
      </c>
      <c r="B81" s="6" t="s">
        <v>82</v>
      </c>
      <c r="C81" s="17">
        <f>IF(OR(C30=0,C30=""),0, (C7-C6)/C30)</f>
        <v>34.627535772196147</v>
      </c>
    </row>
    <row r="82" spans="1:3" x14ac:dyDescent="0.3">
      <c r="A82" s="5">
        <v>8000028</v>
      </c>
      <c r="B82" s="13" t="s">
        <v>83</v>
      </c>
      <c r="C82" s="17">
        <f>IF(OR(C49=0,C49=""),0, (C47/C49))</f>
        <v>-3.1122361824210243</v>
      </c>
    </row>
    <row r="83" spans="1:3" x14ac:dyDescent="0.3">
      <c r="A83" s="5">
        <v>8000029</v>
      </c>
      <c r="B83" s="6" t="s">
        <v>84</v>
      </c>
      <c r="C83" s="17">
        <f>IF(OR(C14=0,C14=""),0, (C38/C14))</f>
        <v>3.4634113391826128E-2</v>
      </c>
    </row>
  </sheetData>
  <sheetProtection algorithmName="SHA-512" hashValue="+zySCcO+w0vUE8C39dgbjhj9PYnc+zMxyHeWC/4E4P4+Rq1S9y2WYTDr2/bHBWn2VWVOIwjnIi+XAGjQJrbWVw==" saltValue="fZajao7rz22TKpVHoJHPyA==" spinCount="100000" sheet="1" selectLockedCells="1"/>
  <protectedRanges>
    <protectedRange algorithmName="SHA-512" hashValue="Hr2D3T5VWedcAhCtyn1U84Y1Qakt+DMEEOtdFmFUUXo4Tu2bjHZuE0ds7eEBib3uJSSy53nPVjlel+tIpkZ4hg==" saltValue="u3eqvgHsLSjjWjypCP6KiQ==" spinCount="100000" sqref="C2:C6" name="Activo Corriente"/>
  </protectedRanges>
  <conditionalFormatting sqref="C2:C83">
    <cfRule type="expression" dxfId="2" priority="1">
      <formula>ISTEXT(C2)</formula>
    </cfRule>
    <cfRule type="containsBlanks" dxfId="1" priority="2">
      <formula>LEN(TRIM(C2))=0</formula>
    </cfRule>
  </conditionalFormatting>
  <conditionalFormatting sqref="C37">
    <cfRule type="expression" dxfId="0" priority="21">
      <formula>$C$37&lt;&gt;C14</formula>
    </cfRule>
  </conditionalFormatting>
  <pageMargins left="0.7" right="0.7" top="0.75" bottom="0.75" header="0.3" footer="0.3"/>
  <pageSetup orientation="portrait" horizontalDpi="200" verticalDpi="200" r:id="rId1"/>
  <ignoredErrors>
    <ignoredError sqref="C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Estados Contables - NIIF</vt:lpstr>
      <vt:lpstr>ActivoCorriente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Marangoni</dc:creator>
  <cp:lastModifiedBy>Office Barbera</cp:lastModifiedBy>
  <dcterms:created xsi:type="dcterms:W3CDTF">2018-07-20T12:18:28Z</dcterms:created>
  <dcterms:modified xsi:type="dcterms:W3CDTF">2025-11-06T21:15:29Z</dcterms:modified>
</cp:coreProperties>
</file>